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NES DE ACCIÓN\"/>
    </mc:Choice>
  </mc:AlternateContent>
  <bookViews>
    <workbookView xWindow="495" yWindow="-165" windowWidth="12120" windowHeight="8460" tabRatio="445" activeTab="1"/>
  </bookViews>
  <sheets>
    <sheet name="PLAN DE ACCION" sheetId="3" r:id="rId1"/>
    <sheet name="PLAN DE ACCION (2)" sheetId="4" r:id="rId2"/>
  </sheets>
  <definedNames>
    <definedName name="_xlnm.Print_Titles" localSheetId="0">'PLAN DE ACCION'!$1:$3</definedName>
    <definedName name="_xlnm.Print_Titles" localSheetId="1">'PLAN DE ACCION (2)'!$1:$12</definedName>
  </definedNames>
  <calcPr calcId="152511"/>
</workbook>
</file>

<file path=xl/calcChain.xml><?xml version="1.0" encoding="utf-8"?>
<calcChain xmlns="http://schemas.openxmlformats.org/spreadsheetml/2006/main">
  <c r="L27" i="3" l="1"/>
  <c r="P35" i="3" l="1"/>
  <c r="P27" i="3"/>
  <c r="P25" i="3"/>
  <c r="N23" i="3"/>
  <c r="N21" i="3"/>
  <c r="N14" i="3"/>
  <c r="L8" i="3"/>
  <c r="N6" i="3"/>
  <c r="P6" i="3"/>
  <c r="N5" i="3"/>
  <c r="P4" i="3"/>
  <c r="N8" i="3" l="1"/>
  <c r="O47" i="3"/>
  <c r="N47" i="3"/>
  <c r="O29" i="3"/>
  <c r="N29" i="3"/>
  <c r="O28" i="3"/>
  <c r="N28" i="3"/>
  <c r="O25" i="3"/>
  <c r="N25" i="3"/>
  <c r="O6" i="3"/>
  <c r="Q5" i="3"/>
  <c r="P5" i="3"/>
  <c r="Q4" i="3"/>
  <c r="Q21" i="3" l="1"/>
  <c r="Q20" i="3"/>
  <c r="P20" i="3"/>
  <c r="Q22" i="3"/>
  <c r="Q23" i="3" s="1"/>
  <c r="Q19" i="3"/>
  <c r="Q17" i="3" l="1"/>
  <c r="Q18" i="3" s="1"/>
  <c r="Q15" i="3"/>
  <c r="Q16" i="3" s="1"/>
  <c r="Q31" i="3" l="1"/>
  <c r="P31" i="3"/>
  <c r="L23" i="3"/>
  <c r="L18" i="3"/>
  <c r="P17" i="3" s="1"/>
  <c r="P15" i="3"/>
  <c r="L16" i="3" s="1"/>
  <c r="P22" i="3" l="1"/>
  <c r="Q47" i="3"/>
  <c r="P47" i="3"/>
  <c r="Q44" i="3"/>
  <c r="J47" i="3"/>
  <c r="Q40" i="3"/>
  <c r="P40" i="3"/>
  <c r="Q34" i="3"/>
  <c r="Q33" i="3"/>
  <c r="Q35" i="3" s="1"/>
  <c r="P34" i="3"/>
  <c r="P33" i="3"/>
  <c r="L35" i="3" s="1"/>
  <c r="Q30" i="3"/>
  <c r="P30" i="3"/>
  <c r="Q29" i="3"/>
  <c r="Q28" i="3"/>
  <c r="Q32" i="3" s="1"/>
  <c r="P29" i="3"/>
  <c r="P28" i="3"/>
  <c r="K13" i="3"/>
  <c r="L32" i="3" l="1"/>
  <c r="Q25" i="3"/>
  <c r="P26" i="3"/>
  <c r="Q26" i="3" s="1"/>
  <c r="Q27" i="3" l="1"/>
  <c r="L14" i="3"/>
  <c r="Q13" i="3"/>
  <c r="Q14" i="3" s="1"/>
  <c r="P13" i="3"/>
  <c r="Q11" i="3"/>
  <c r="Q12" i="3" s="1"/>
  <c r="P11" i="3"/>
  <c r="L12" i="3" s="1"/>
  <c r="Q9" i="3"/>
  <c r="Q10" i="3" s="1"/>
  <c r="P9" i="3"/>
  <c r="Q7" i="3"/>
  <c r="Q6" i="3"/>
  <c r="Q8" i="3" s="1"/>
  <c r="P7" i="3"/>
  <c r="L10" i="3" l="1"/>
  <c r="P19" i="3"/>
</calcChain>
</file>

<file path=xl/comments1.xml><?xml version="1.0" encoding="utf-8"?>
<comments xmlns="http://schemas.openxmlformats.org/spreadsheetml/2006/main">
  <authors>
    <author>Usuario</author>
    <author>USUARIO</author>
    <author xml:space="preserve"> 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La importancia del proyecto es con respecto a la meta de resultado del plan de desarrollo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debe corregir en el programa la meta </t>
        </r>
      </text>
    </comment>
    <comment ref="E11" authorId="2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8%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 xml:space="preserve"> 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La importancia del proyecto es con respecto a la meta de resultado del plan de desarrollo</t>
        </r>
      </text>
    </comment>
    <comment ref="D15" authorId="1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5%</t>
        </r>
      </text>
    </comment>
    <comment ref="P15" authorId="1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5%</t>
        </r>
      </text>
    </comment>
    <comment ref="P17" authorId="1" shapeId="0">
      <text>
        <r>
          <rPr>
            <b/>
            <sz val="10"/>
            <color indexed="81"/>
            <rFont val="Tahoma"/>
            <family val="2"/>
          </rPr>
          <t xml:space="preserve"> :
La meta es aumentar el porcentaje en un 8%</t>
        </r>
      </text>
    </comment>
  </commentList>
</comments>
</file>

<file path=xl/sharedStrings.xml><?xml version="1.0" encoding="utf-8"?>
<sst xmlns="http://schemas.openxmlformats.org/spreadsheetml/2006/main" count="195" uniqueCount="121">
  <si>
    <t xml:space="preserve">PAGINA: 1 de 1 </t>
  </si>
  <si>
    <t>PROYECTO</t>
  </si>
  <si>
    <t>META</t>
  </si>
  <si>
    <t>VALOR ACTUAL</t>
  </si>
  <si>
    <t>VALOR ESPERADO</t>
  </si>
  <si>
    <t>META DE ACTIVIDAD</t>
  </si>
  <si>
    <t>PROPIOS</t>
  </si>
  <si>
    <t>RESPONSABLE</t>
  </si>
  <si>
    <t>OBSERVACIONES</t>
  </si>
  <si>
    <t>META DE PRODUCTO POR PERIODO</t>
  </si>
  <si>
    <t xml:space="preserve"> INDICADOR</t>
  </si>
  <si>
    <t>1o TRIM.</t>
  </si>
  <si>
    <t>2o TRIM.</t>
  </si>
  <si>
    <t>3o TRIM.</t>
  </si>
  <si>
    <t>4o TRIM.</t>
  </si>
  <si>
    <t xml:space="preserve"> NIVEL DE IMPORTANCIA DEL PROYECTO
%</t>
  </si>
  <si>
    <t>NOMBRE DEL INDICADOR</t>
  </si>
  <si>
    <t>ACTIVIDADES</t>
  </si>
  <si>
    <t>META  DE PRODUCTO POR ACTIVIDAD</t>
  </si>
  <si>
    <t>APORTE AL  PLAN PARA LA VIGENCIA %</t>
  </si>
  <si>
    <t>OTROS CONTRAPARTIDA</t>
  </si>
  <si>
    <t>VERSION: 02</t>
  </si>
  <si>
    <t>FECHA: 26-06-2012</t>
  </si>
  <si>
    <t xml:space="preserve">OBJETIVO:  
</t>
  </si>
  <si>
    <t xml:space="preserve">PROCESO DE PLANIFICACIÓN DEPARTAMENTAL </t>
  </si>
  <si>
    <t>SECTOR: AGUA POTABLE Y SANEAMIENTO BÁSICO</t>
  </si>
  <si>
    <t>RECURSOS PESOS</t>
  </si>
  <si>
    <t>PLAN DE ACCIÓN 2016</t>
  </si>
  <si>
    <t>SEGUIMIENTO PLAN DE ACCIÓN 2016</t>
  </si>
  <si>
    <t>LINEA ESTRATEGICA:  COMPETITIVIDAD E INFRAESTRUCTURA ESTRATEGICAS</t>
  </si>
  <si>
    <t xml:space="preserve">Apoyar la prestación del servicio para mejorar la ineficiencia en su prestación, cobertura, administración, mantenimiento y operación para el cierre de brechas en agua </t>
  </si>
  <si>
    <t>PROGRAMA: AGUA Y SANEAMIENTO PARA LA COMPETITIVIDAD</t>
  </si>
  <si>
    <t>SUBPROGRAMA:Agua potable para la competitividad</t>
  </si>
  <si>
    <t>Cobertura de acueducto urbano, alcanzada.</t>
  </si>
  <si>
    <t>Número de micro medidores adquiridos e instalados en la zona urbana</t>
  </si>
  <si>
    <t>Número de tanques de almacenamiento construidos   zona urbana.</t>
  </si>
  <si>
    <t>Número de captaciones construidas zona urbana.</t>
  </si>
  <si>
    <t>Número de metros cúbicos/ día, potables producidos con la ampliación de una planta de tratamiento de agua potable (PTAP) zona urbana.</t>
  </si>
  <si>
    <t>Número de tanques de almacenamiento construidos   zona rural.</t>
  </si>
  <si>
    <t>Número de captaciones construidas, zona rural</t>
  </si>
  <si>
    <t>Número de micro medidores adquiridos e instalados zona rural</t>
  </si>
  <si>
    <t>Número de metros cúbicos potables producidos con la ampliación de una planta de tratamiento de agua potable (PTAP), zona rural</t>
  </si>
  <si>
    <t xml:space="preserve">VALOR ESPERADO </t>
  </si>
  <si>
    <t>6.740m3/dia</t>
  </si>
  <si>
    <t>18 horas/dia</t>
  </si>
  <si>
    <t>Número de horas/diarias de continuidad del servicio alcanzadas</t>
  </si>
  <si>
    <t>Indice de la calidad del agua en la zona urbana, alcanzada.</t>
  </si>
  <si>
    <t>Índice de la calidad del agua apta para el consumo humano en la zona rural, disminuido.</t>
  </si>
  <si>
    <t>Número de nuevos usuarios de acueducto de la zona rural</t>
  </si>
  <si>
    <t>AVANCE O CUMPLIMIENTO DE LA META 2016</t>
  </si>
  <si>
    <t>NIVEL DE CUMPLIMIENTO % 2016</t>
  </si>
  <si>
    <t>SUBPROGRAMA: Saneamiento Básico para la competitividad</t>
  </si>
  <si>
    <t>Cobertura de alcantarillado urbano  alcanzada.</t>
  </si>
  <si>
    <t>Número de sistemas de tratamiento de aguas residuales construidos, ampliados, optimizados y/o mejorados en zona urbana</t>
  </si>
  <si>
    <t>Número de Acometidas  Domiciliarias de alcantarillados adquiridos e instalados.</t>
  </si>
  <si>
    <t>Número de nuevos usuarios de sistemas individuales de alcantarillado en la zona rural alterrno construidos</t>
  </si>
  <si>
    <t>EJECUCION E INVERSIÓN 2016</t>
  </si>
  <si>
    <t>Número de carros compactadores adquiridos y en operación</t>
  </si>
  <si>
    <t>Diseño y estudio apoyados para el manejo y disposición de residuos sólidos realizado</t>
  </si>
  <si>
    <t>Número de municipios en la gestión de proyectos para la dispoción final de los residuos sólidos apoyados.</t>
  </si>
  <si>
    <t>Número de micro cuencas abastecen el acueducto conservadas</t>
  </si>
  <si>
    <t>Cobertura de servicios de aseo alcanzada</t>
  </si>
  <si>
    <t>SUBPROGRAMA:Servicio Público de Aseo para la Competitividad y Competitividad Ambiental en los Servicios de Acueducto, Alcantarillado y Aseo</t>
  </si>
  <si>
    <t>SUBPROGRAMA:Fortalecimiento Institucional del Gestor del Plan Departamental de Agua.</t>
  </si>
  <si>
    <t>Número de municipios con esquemas de prestación del servicio de acueducto identificados</t>
  </si>
  <si>
    <t>Esquema de operación para la prestación del servicio de acueducto en dos municipios del departamento implementado.</t>
  </si>
  <si>
    <t>Número de Planes sectoriales formulados, adoptados por los municipios  y apoyados   por el PDA.</t>
  </si>
  <si>
    <t>Número de diagnósticos y estudios de pre factibilidad del servicio de alcantarillado realizados</t>
  </si>
  <si>
    <t>Número de municipios con  esquemas de prestación del servicio de alcantarillado identificados como factibles / no factibles transformados empresarialmente (alcantarillado)</t>
  </si>
  <si>
    <t xml:space="preserve"> Plan Departamental Operando</t>
  </si>
  <si>
    <t>Plan de gestión social formulado y ejecutado</t>
  </si>
  <si>
    <t>Número de municipios con la prestación de los servicios de acueducto y alcantarillado apoyados institucionalmente</t>
  </si>
  <si>
    <t>92% de la Cobertura del servicio de acueducto urbano, alcanzada.</t>
  </si>
  <si>
    <t>18 horas/día en la continuidad del servicio, alcanzadas</t>
  </si>
  <si>
    <t>10% del índice de riesgo de la de calidad del agua  apta para consumo humano en la zona urbana, alcanzada.</t>
  </si>
  <si>
    <t>Incremento de 1.977 nuevos usuarios de acueducto en la zona rural</t>
  </si>
  <si>
    <t>5% del índice de la calidad del agua apta para consumo humano en la zona rural, disminuido.</t>
  </si>
  <si>
    <t>ND</t>
  </si>
  <si>
    <t>57% de la Cobertura del servicio de alcantarillado urbano, alcanzada.</t>
  </si>
  <si>
    <t>Alcanzar el 85% de la cobertura del servicio de aseo en la zona urbana</t>
  </si>
  <si>
    <t>30 municipios con la prestación de los servicios de acueducto, alcantarillado apoyados institucionalmente</t>
  </si>
  <si>
    <t>Aumentar la cobertura de acueducto urbano</t>
  </si>
  <si>
    <t>Aumentar la continuidad del servicio</t>
  </si>
  <si>
    <t>Aumentar el numero de usuarios de acueducto de la zona rural</t>
  </si>
  <si>
    <t>Disminuir los indices riesgo  de la calidad de agua en la zona rural</t>
  </si>
  <si>
    <t>Disminuir los indices riesgo  de la calidad de agua en la zona urbana</t>
  </si>
  <si>
    <t>Aumentar la cobertura de alcantarillado en la zona ubana y rural</t>
  </si>
  <si>
    <t>Aumentar la cobertura del servicio de aseo en la zona urbana</t>
  </si>
  <si>
    <t>Apoyar a todos los municipios con la prestación de los servicios de acueducto, alcantarillado</t>
  </si>
  <si>
    <t>%</t>
  </si>
  <si>
    <t>SGP</t>
  </si>
  <si>
    <t>SGR</t>
  </si>
  <si>
    <t>DE</t>
  </si>
  <si>
    <t>-</t>
  </si>
  <si>
    <t xml:space="preserve">VALOR ESPERADO 2017 </t>
  </si>
  <si>
    <t>Micromedidores de Valencia</t>
  </si>
  <si>
    <t>Micromedidores Puerto Escondido</t>
  </si>
  <si>
    <t>PROYECTOS</t>
  </si>
  <si>
    <t>CANTIDADES A EJECUTAR</t>
  </si>
  <si>
    <t>VALOR</t>
  </si>
  <si>
    <t>PORCENTAJE</t>
  </si>
  <si>
    <t>CANTIDADES PARA PROGRAMA</t>
  </si>
  <si>
    <t>VALOR PARA PROGRAMA</t>
  </si>
  <si>
    <t>SALDO META</t>
  </si>
  <si>
    <t>Tanque San Jorge</t>
  </si>
  <si>
    <t>Captación San Jorge</t>
  </si>
  <si>
    <t>Planta de Costanero</t>
  </si>
  <si>
    <t>San Pelayo</t>
  </si>
  <si>
    <t>Cotorra</t>
  </si>
  <si>
    <t>M la linea lorica-momil</t>
  </si>
  <si>
    <t>Tierralta</t>
  </si>
  <si>
    <t>Los Córdobas</t>
  </si>
  <si>
    <t>Valencia</t>
  </si>
  <si>
    <t>Voragine</t>
  </si>
  <si>
    <t>Puerto Escondido</t>
  </si>
  <si>
    <t>Prestaciones y operación</t>
  </si>
  <si>
    <t>Prestaciones</t>
  </si>
  <si>
    <t>Sistema de acueducto regional San Isidro, San Anterito, Los Moncholos,Galilea, Nuevo Paraiso,Salamina, Gran Esfuerzo,El Congo y Nueva Ola</t>
  </si>
  <si>
    <t>Los Córdobas Las Cañas</t>
  </si>
  <si>
    <t>TERCER TRIMESTRE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</si>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</sst>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&quot;$&quot;\ #,##0"/>
    <numFmt numFmtId="168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285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/>
    <xf numFmtId="0" fontId="3" fillId="0" borderId="0" xfId="0" applyFont="1" applyFill="1" applyBorder="1" applyAlignment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5" fontId="4" fillId="0" borderId="1" xfId="2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left" vertical="center" wrapText="1"/>
    </xf>
    <xf numFmtId="9" fontId="10" fillId="2" borderId="1" xfId="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9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9" fontId="3" fillId="0" borderId="0" xfId="0" applyNumberFormat="1" applyFont="1" applyBorder="1" applyAlignment="1"/>
    <xf numFmtId="9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Fill="1" applyBorder="1" applyAlignment="1"/>
    <xf numFmtId="9" fontId="4" fillId="0" borderId="0" xfId="0" applyNumberFormat="1" applyFont="1"/>
    <xf numFmtId="1" fontId="9" fillId="0" borderId="1" xfId="0" applyNumberFormat="1" applyFont="1" applyFill="1" applyBorder="1" applyAlignment="1">
      <alignment horizontal="center" vertical="center" wrapText="1"/>
    </xf>
    <xf numFmtId="1" fontId="10" fillId="2" borderId="1" xfId="3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textRotation="90" wrapText="1"/>
    </xf>
    <xf numFmtId="0" fontId="4" fillId="0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justify" vertical="center" wrapText="1"/>
    </xf>
    <xf numFmtId="9" fontId="10" fillId="0" borderId="1" xfId="3" applyFont="1" applyFill="1" applyBorder="1" applyAlignment="1">
      <alignment vertical="center" wrapText="1"/>
    </xf>
    <xf numFmtId="9" fontId="10" fillId="0" borderId="1" xfId="3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9" fontId="10" fillId="0" borderId="1" xfId="3" applyFont="1" applyFill="1" applyBorder="1" applyAlignment="1">
      <alignment horizontal="left" vertical="center" wrapText="1"/>
    </xf>
    <xf numFmtId="9" fontId="10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166" fontId="4" fillId="0" borderId="1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166" fontId="4" fillId="0" borderId="1" xfId="2" applyNumberFormat="1" applyFont="1" applyBorder="1" applyAlignment="1">
      <alignment vertical="center" wrapText="1"/>
    </xf>
    <xf numFmtId="166" fontId="4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9" fontId="10" fillId="0" borderId="1" xfId="3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9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167" fontId="4" fillId="0" borderId="7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 vertical="center"/>
    </xf>
    <xf numFmtId="168" fontId="4" fillId="0" borderId="1" xfId="0" applyNumberFormat="1" applyFont="1" applyFill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168" fontId="4" fillId="0" borderId="4" xfId="0" applyNumberFormat="1" applyFont="1" applyFill="1" applyBorder="1" applyAlignment="1">
      <alignment vertical="center"/>
    </xf>
    <xf numFmtId="168" fontId="4" fillId="0" borderId="4" xfId="0" applyNumberFormat="1" applyFont="1" applyBorder="1" applyAlignment="1">
      <alignment vertical="center"/>
    </xf>
    <xf numFmtId="168" fontId="4" fillId="2" borderId="1" xfId="0" applyNumberFormat="1" applyFont="1" applyFill="1" applyBorder="1" applyAlignment="1">
      <alignment vertical="center" wrapText="1"/>
    </xf>
    <xf numFmtId="168" fontId="4" fillId="2" borderId="1" xfId="0" applyNumberFormat="1" applyFont="1" applyFill="1" applyBorder="1" applyAlignment="1">
      <alignment vertical="center"/>
    </xf>
    <xf numFmtId="168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168" fontId="4" fillId="0" borderId="5" xfId="0" applyNumberFormat="1" applyFont="1" applyFill="1" applyBorder="1" applyAlignment="1">
      <alignment vertical="center"/>
    </xf>
    <xf numFmtId="9" fontId="10" fillId="6" borderId="1" xfId="3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68" fontId="3" fillId="4" borderId="1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7" xfId="0" applyNumberFormat="1" applyFont="1" applyFill="1" applyBorder="1" applyAlignment="1">
      <alignment horizontal="center" vertical="center" wrapText="1"/>
    </xf>
    <xf numFmtId="9" fontId="9" fillId="0" borderId="8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9" fontId="9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9" fontId="9" fillId="0" borderId="7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65" fontId="4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1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left" vertical="center" wrapText="1"/>
    </xf>
    <xf numFmtId="4" fontId="10" fillId="0" borderId="8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66" fontId="4" fillId="0" borderId="2" xfId="2" applyNumberFormat="1" applyFont="1" applyFill="1" applyBorder="1" applyAlignment="1">
      <alignment horizontal="center" vertical="center" wrapText="1"/>
    </xf>
    <xf numFmtId="166" fontId="4" fillId="0" borderId="8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65" fontId="4" fillId="0" borderId="2" xfId="2" applyFont="1" applyFill="1" applyBorder="1" applyAlignment="1">
      <alignment horizontal="center" vertical="center" wrapText="1"/>
    </xf>
    <xf numFmtId="165" fontId="4" fillId="0" borderId="8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4" fillId="0" borderId="7" xfId="4" applyFont="1" applyFill="1" applyBorder="1" applyAlignment="1">
      <alignment horizontal="left" vertical="center" wrapText="1"/>
    </xf>
    <xf numFmtId="0" fontId="4" fillId="0" borderId="8" xfId="4" applyFont="1" applyFill="1" applyBorder="1" applyAlignment="1">
      <alignment horizontal="left" vertical="center" wrapText="1"/>
    </xf>
    <xf numFmtId="9" fontId="10" fillId="0" borderId="2" xfId="3" applyNumberFormat="1" applyFont="1" applyFill="1" applyBorder="1" applyAlignment="1">
      <alignment horizontal="center" vertical="center" wrapText="1"/>
    </xf>
    <xf numFmtId="9" fontId="10" fillId="0" borderId="7" xfId="3" applyNumberFormat="1" applyFont="1" applyFill="1" applyBorder="1" applyAlignment="1">
      <alignment horizontal="center" vertical="center" wrapText="1"/>
    </xf>
    <xf numFmtId="9" fontId="10" fillId="0" borderId="8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</cellXfs>
  <cellStyles count="5">
    <cellStyle name="Euro" xfId="1"/>
    <cellStyle name="Millares" xfId="2" builtinId="3"/>
    <cellStyle name="Normal" xfId="0" builtinId="0"/>
    <cellStyle name="Normal 6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38100</xdr:rowOff>
    </xdr:from>
    <xdr:to>
      <xdr:col>8</xdr:col>
      <xdr:colOff>1302655</xdr:colOff>
      <xdr:row>0</xdr:row>
      <xdr:rowOff>38100</xdr:rowOff>
    </xdr:to>
    <xdr:pic>
      <xdr:nvPicPr>
        <xdr:cNvPr id="1425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55225" y="381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19050</xdr:rowOff>
    </xdr:from>
    <xdr:to>
      <xdr:col>7</xdr:col>
      <xdr:colOff>597200</xdr:colOff>
      <xdr:row>0</xdr:row>
      <xdr:rowOff>19050</xdr:rowOff>
    </xdr:to>
    <xdr:pic>
      <xdr:nvPicPr>
        <xdr:cNvPr id="14257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91450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28575</xdr:rowOff>
    </xdr:from>
    <xdr:to>
      <xdr:col>8</xdr:col>
      <xdr:colOff>727854</xdr:colOff>
      <xdr:row>0</xdr:row>
      <xdr:rowOff>28575</xdr:rowOff>
    </xdr:to>
    <xdr:pic>
      <xdr:nvPicPr>
        <xdr:cNvPr id="14258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79050" y="28575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38100</xdr:rowOff>
    </xdr:from>
    <xdr:to>
      <xdr:col>8</xdr:col>
      <xdr:colOff>1302655</xdr:colOff>
      <xdr:row>0</xdr:row>
      <xdr:rowOff>38100</xdr:rowOff>
    </xdr:to>
    <xdr:pic>
      <xdr:nvPicPr>
        <xdr:cNvPr id="1425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55225" y="381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19050</xdr:rowOff>
    </xdr:from>
    <xdr:to>
      <xdr:col>7</xdr:col>
      <xdr:colOff>597200</xdr:colOff>
      <xdr:row>0</xdr:row>
      <xdr:rowOff>19050</xdr:rowOff>
    </xdr:to>
    <xdr:pic>
      <xdr:nvPicPr>
        <xdr:cNvPr id="14260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91450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28575</xdr:rowOff>
    </xdr:from>
    <xdr:to>
      <xdr:col>8</xdr:col>
      <xdr:colOff>727854</xdr:colOff>
      <xdr:row>0</xdr:row>
      <xdr:rowOff>28575</xdr:rowOff>
    </xdr:to>
    <xdr:pic>
      <xdr:nvPicPr>
        <xdr:cNvPr id="14261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79050" y="28575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581025</xdr:colOff>
      <xdr:row>0</xdr:row>
      <xdr:rowOff>38100</xdr:rowOff>
    </xdr:from>
    <xdr:to>
      <xdr:col>26</xdr:col>
      <xdr:colOff>801603</xdr:colOff>
      <xdr:row>0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0" y="38100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19050</xdr:rowOff>
    </xdr:from>
    <xdr:to>
      <xdr:col>9</xdr:col>
      <xdr:colOff>1067301</xdr:colOff>
      <xdr:row>0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5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704850</xdr:colOff>
      <xdr:row>0</xdr:row>
      <xdr:rowOff>28575</xdr:rowOff>
    </xdr:from>
    <xdr:to>
      <xdr:col>26</xdr:col>
      <xdr:colOff>353928</xdr:colOff>
      <xdr:row>0</xdr:row>
      <xdr:rowOff>28575</xdr:rowOff>
    </xdr:to>
    <xdr:pic>
      <xdr:nvPicPr>
        <xdr:cNvPr id="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27325" y="285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581025</xdr:colOff>
      <xdr:row>0</xdr:row>
      <xdr:rowOff>38100</xdr:rowOff>
    </xdr:from>
    <xdr:to>
      <xdr:col>26</xdr:col>
      <xdr:colOff>801603</xdr:colOff>
      <xdr:row>0</xdr:row>
      <xdr:rowOff>38100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0" y="38100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19050</xdr:rowOff>
    </xdr:from>
    <xdr:to>
      <xdr:col>9</xdr:col>
      <xdr:colOff>1067301</xdr:colOff>
      <xdr:row>0</xdr:row>
      <xdr:rowOff>19050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5" y="190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704850</xdr:colOff>
      <xdr:row>0</xdr:row>
      <xdr:rowOff>28575</xdr:rowOff>
    </xdr:from>
    <xdr:to>
      <xdr:col>26</xdr:col>
      <xdr:colOff>353928</xdr:colOff>
      <xdr:row>0</xdr:row>
      <xdr:rowOff>28575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27325" y="28575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"/>
  <sheetViews>
    <sheetView topLeftCell="D25" zoomScale="98" zoomScaleNormal="98" workbookViewId="0">
      <selection activeCell="N28" sqref="N28:N29"/>
    </sheetView>
  </sheetViews>
  <sheetFormatPr baseColWidth="10" defaultRowHeight="12.75" x14ac:dyDescent="0.2"/>
  <cols>
    <col min="1" max="1" width="29.85546875" style="47" customWidth="1"/>
    <col min="2" max="2" width="19.85546875" style="51" customWidth="1"/>
    <col min="3" max="3" width="10.42578125" style="43" customWidth="1"/>
    <col min="4" max="4" width="37.140625" style="39" customWidth="1"/>
    <col min="5" max="5" width="12.85546875" style="2" hidden="1" customWidth="1"/>
    <col min="6" max="6" width="13.140625" style="11" customWidth="1"/>
    <col min="7" max="7" width="20.7109375" style="90" hidden="1" customWidth="1"/>
    <col min="8" max="8" width="20.42578125" style="131" customWidth="1"/>
    <col min="9" max="9" width="29.28515625" style="11" customWidth="1"/>
    <col min="10" max="10" width="11.42578125" style="11"/>
    <col min="11" max="11" width="16.7109375" style="144" bestFit="1" customWidth="1"/>
    <col min="12" max="12" width="11.42578125" style="11"/>
    <col min="13" max="13" width="10.5703125" style="11" bestFit="1" customWidth="1"/>
    <col min="14" max="14" width="10.5703125" style="11" customWidth="1"/>
    <col min="15" max="15" width="14" style="11" bestFit="1" customWidth="1"/>
    <col min="16" max="16" width="13.5703125" style="11" bestFit="1" customWidth="1"/>
    <col min="17" max="17" width="15.5703125" style="152" bestFit="1" customWidth="1"/>
    <col min="18" max="18" width="11.42578125" style="11"/>
    <col min="19" max="16384" width="11.42578125" style="2"/>
  </cols>
  <sheetData>
    <row r="1" spans="1:18" x14ac:dyDescent="0.2">
      <c r="A1" s="219"/>
      <c r="B1" s="219"/>
      <c r="C1" s="219"/>
      <c r="D1" s="219"/>
      <c r="E1" s="219"/>
      <c r="F1" s="219"/>
      <c r="G1" s="220"/>
      <c r="H1" s="220"/>
    </row>
    <row r="2" spans="1:18" s="55" customFormat="1" ht="39.75" customHeight="1" x14ac:dyDescent="0.2">
      <c r="A2" s="231" t="s">
        <v>1</v>
      </c>
      <c r="B2" s="197" t="s">
        <v>15</v>
      </c>
      <c r="C2" s="199" t="s">
        <v>2</v>
      </c>
      <c r="D2" s="200" t="s">
        <v>10</v>
      </c>
      <c r="E2" s="199" t="s">
        <v>3</v>
      </c>
      <c r="F2" s="199" t="s">
        <v>94</v>
      </c>
      <c r="G2" s="199" t="s">
        <v>50</v>
      </c>
      <c r="H2" s="112" t="s">
        <v>26</v>
      </c>
      <c r="I2" s="172" t="s">
        <v>97</v>
      </c>
      <c r="J2" s="172" t="s">
        <v>98</v>
      </c>
      <c r="K2" s="173" t="s">
        <v>99</v>
      </c>
      <c r="L2" s="172" t="s">
        <v>100</v>
      </c>
      <c r="M2" s="174" t="s">
        <v>119</v>
      </c>
      <c r="N2" s="176" t="s">
        <v>101</v>
      </c>
      <c r="O2" s="177" t="s">
        <v>102</v>
      </c>
      <c r="P2" s="172" t="s">
        <v>101</v>
      </c>
      <c r="Q2" s="166" t="s">
        <v>102</v>
      </c>
      <c r="R2" s="126"/>
    </row>
    <row r="3" spans="1:18" s="55" customFormat="1" ht="52.5" customHeight="1" x14ac:dyDescent="0.2">
      <c r="A3" s="232"/>
      <c r="B3" s="198"/>
      <c r="C3" s="200"/>
      <c r="D3" s="230"/>
      <c r="E3" s="200"/>
      <c r="F3" s="200"/>
      <c r="G3" s="200"/>
      <c r="H3" s="113" t="s">
        <v>90</v>
      </c>
      <c r="I3" s="172"/>
      <c r="J3" s="172"/>
      <c r="K3" s="173"/>
      <c r="L3" s="172"/>
      <c r="M3" s="175"/>
      <c r="N3" s="176"/>
      <c r="O3" s="177"/>
      <c r="P3" s="172"/>
      <c r="Q3" s="166"/>
      <c r="R3" s="126"/>
    </row>
    <row r="4" spans="1:18" s="55" customFormat="1" ht="25.5" customHeight="1" x14ac:dyDescent="0.2">
      <c r="A4" s="186" t="s">
        <v>33</v>
      </c>
      <c r="B4" s="180">
        <v>0.06</v>
      </c>
      <c r="C4" s="188">
        <v>0.92</v>
      </c>
      <c r="D4" s="187" t="s">
        <v>34</v>
      </c>
      <c r="E4" s="25"/>
      <c r="F4" s="186">
        <v>1000</v>
      </c>
      <c r="G4" s="25"/>
      <c r="H4" s="185">
        <v>1561760568.88659</v>
      </c>
      <c r="I4" s="18" t="s">
        <v>95</v>
      </c>
      <c r="J4" s="127">
        <v>476</v>
      </c>
      <c r="K4" s="145">
        <v>701766683.24000001</v>
      </c>
      <c r="L4" s="128">
        <v>0.05</v>
      </c>
      <c r="M4" s="128"/>
      <c r="N4" s="128"/>
      <c r="O4" s="128"/>
      <c r="P4" s="127">
        <f>J4*L4</f>
        <v>23.8</v>
      </c>
      <c r="Q4" s="153">
        <f>K4*L4</f>
        <v>35088334.162</v>
      </c>
      <c r="R4" s="126"/>
    </row>
    <row r="5" spans="1:18" s="55" customFormat="1" ht="25.5" customHeight="1" x14ac:dyDescent="0.2">
      <c r="A5" s="186"/>
      <c r="B5" s="181"/>
      <c r="C5" s="189"/>
      <c r="D5" s="187"/>
      <c r="E5" s="25"/>
      <c r="F5" s="186"/>
      <c r="G5" s="25"/>
      <c r="H5" s="185"/>
      <c r="I5" s="18" t="s">
        <v>109</v>
      </c>
      <c r="J5" s="127">
        <v>134</v>
      </c>
      <c r="K5" s="145">
        <v>97676371</v>
      </c>
      <c r="L5" s="128">
        <v>0.95</v>
      </c>
      <c r="M5" s="128">
        <v>0.05</v>
      </c>
      <c r="N5" s="127">
        <f>J5-P5</f>
        <v>6.7000000000000028</v>
      </c>
      <c r="O5" s="153"/>
      <c r="P5" s="127">
        <f>L5*J5</f>
        <v>127.3</v>
      </c>
      <c r="Q5" s="153">
        <f>K5*L5</f>
        <v>92792552.450000003</v>
      </c>
      <c r="R5" s="126"/>
    </row>
    <row r="6" spans="1:18" s="55" customFormat="1" ht="25.5" customHeight="1" x14ac:dyDescent="0.2">
      <c r="A6" s="186"/>
      <c r="B6" s="181"/>
      <c r="C6" s="189"/>
      <c r="D6" s="187"/>
      <c r="E6" s="100"/>
      <c r="F6" s="186"/>
      <c r="G6" s="100"/>
      <c r="H6" s="185"/>
      <c r="I6" s="18" t="s">
        <v>96</v>
      </c>
      <c r="J6" s="127">
        <v>95</v>
      </c>
      <c r="K6" s="145">
        <v>322608459</v>
      </c>
      <c r="L6" s="128">
        <v>0.8</v>
      </c>
      <c r="M6" s="128">
        <v>0.2</v>
      </c>
      <c r="N6" s="127">
        <f>J6-P6</f>
        <v>19</v>
      </c>
      <c r="O6" s="153">
        <f>K6*M6</f>
        <v>64521691.800000004</v>
      </c>
      <c r="P6" s="127">
        <f>J6*L6</f>
        <v>76</v>
      </c>
      <c r="Q6" s="153">
        <f>K6*L6</f>
        <v>258086767.20000002</v>
      </c>
      <c r="R6" s="126"/>
    </row>
    <row r="7" spans="1:18" s="55" customFormat="1" ht="25.5" customHeight="1" x14ac:dyDescent="0.2">
      <c r="A7" s="186"/>
      <c r="B7" s="181"/>
      <c r="C7" s="189"/>
      <c r="D7" s="187"/>
      <c r="E7" s="100"/>
      <c r="F7" s="186"/>
      <c r="G7" s="100"/>
      <c r="H7" s="185"/>
      <c r="I7" s="18" t="s">
        <v>96</v>
      </c>
      <c r="J7" s="127">
        <v>261</v>
      </c>
      <c r="K7" s="145">
        <v>599983576</v>
      </c>
      <c r="L7" s="128">
        <v>1</v>
      </c>
      <c r="M7" s="128"/>
      <c r="N7" s="128"/>
      <c r="O7" s="128"/>
      <c r="P7" s="127">
        <f>J7*L7</f>
        <v>261</v>
      </c>
      <c r="Q7" s="153">
        <f>K7*L7</f>
        <v>599983576</v>
      </c>
      <c r="R7" s="126"/>
    </row>
    <row r="8" spans="1:18" s="55" customFormat="1" ht="14.25" customHeight="1" x14ac:dyDescent="0.2">
      <c r="A8" s="186"/>
      <c r="B8" s="181"/>
      <c r="C8" s="189"/>
      <c r="D8" s="110"/>
      <c r="E8" s="100"/>
      <c r="F8" s="15"/>
      <c r="G8" s="100"/>
      <c r="H8" s="93"/>
      <c r="I8" s="167" t="s">
        <v>103</v>
      </c>
      <c r="J8" s="168"/>
      <c r="K8" s="168"/>
      <c r="L8" s="129">
        <f>P7+P6+P4+P5</f>
        <v>488.1</v>
      </c>
      <c r="M8" s="129"/>
      <c r="N8" s="161">
        <f>N4+N5+N6+N7</f>
        <v>25.700000000000003</v>
      </c>
      <c r="O8" s="161"/>
      <c r="P8" s="127"/>
      <c r="Q8" s="153">
        <f>H4-Q4-Q6-Q7</f>
        <v>668601891.52459002</v>
      </c>
      <c r="R8" s="126"/>
    </row>
    <row r="9" spans="1:18" ht="25.5" x14ac:dyDescent="0.2">
      <c r="A9" s="186"/>
      <c r="B9" s="181"/>
      <c r="C9" s="189"/>
      <c r="D9" s="123" t="s">
        <v>35</v>
      </c>
      <c r="E9" s="17">
        <v>10</v>
      </c>
      <c r="F9" s="116">
        <v>1</v>
      </c>
      <c r="G9" s="99" t="s">
        <v>93</v>
      </c>
      <c r="H9" s="93">
        <v>780880284.44329298</v>
      </c>
      <c r="I9" s="87" t="s">
        <v>104</v>
      </c>
      <c r="J9" s="121">
        <v>1</v>
      </c>
      <c r="K9" s="146">
        <v>444101043.19999999</v>
      </c>
      <c r="L9" s="128">
        <v>0.8</v>
      </c>
      <c r="M9" s="128"/>
      <c r="N9" s="128"/>
      <c r="O9" s="128"/>
      <c r="P9" s="121">
        <f>J9*L9</f>
        <v>0.8</v>
      </c>
      <c r="Q9" s="154">
        <f>K9*L9</f>
        <v>355280834.56</v>
      </c>
    </row>
    <row r="10" spans="1:18" x14ac:dyDescent="0.2">
      <c r="A10" s="186"/>
      <c r="B10" s="181"/>
      <c r="C10" s="189"/>
      <c r="D10" s="35"/>
      <c r="E10" s="17"/>
      <c r="F10" s="15"/>
      <c r="G10" s="99"/>
      <c r="H10" s="93"/>
      <c r="I10" s="169" t="s">
        <v>103</v>
      </c>
      <c r="J10" s="170"/>
      <c r="K10" s="171"/>
      <c r="L10" s="130">
        <f>P9</f>
        <v>0.8</v>
      </c>
      <c r="M10" s="130"/>
      <c r="N10" s="162"/>
      <c r="O10" s="162"/>
      <c r="P10" s="121"/>
      <c r="Q10" s="154">
        <f>H9-Q9</f>
        <v>425599449.88329297</v>
      </c>
    </row>
    <row r="11" spans="1:18" ht="30" customHeight="1" x14ac:dyDescent="0.2">
      <c r="A11" s="186"/>
      <c r="B11" s="181"/>
      <c r="C11" s="189"/>
      <c r="D11" s="123" t="s">
        <v>36</v>
      </c>
      <c r="E11" s="16">
        <v>0.05</v>
      </c>
      <c r="F11" s="15">
        <v>1</v>
      </c>
      <c r="G11" s="99" t="s">
        <v>93</v>
      </c>
      <c r="H11" s="93">
        <v>1015144369.77628</v>
      </c>
      <c r="I11" s="87" t="s">
        <v>105</v>
      </c>
      <c r="J11" s="121">
        <v>1</v>
      </c>
      <c r="K11" s="146">
        <v>1282452820.5</v>
      </c>
      <c r="L11" s="122">
        <v>0.97</v>
      </c>
      <c r="M11" s="122"/>
      <c r="N11" s="122"/>
      <c r="O11" s="122"/>
      <c r="P11" s="121">
        <f>L11*J11</f>
        <v>0.97</v>
      </c>
      <c r="Q11" s="154">
        <f>L11*K11</f>
        <v>1243979235.885</v>
      </c>
    </row>
    <row r="12" spans="1:18" ht="17.25" customHeight="1" x14ac:dyDescent="0.2">
      <c r="A12" s="96"/>
      <c r="B12" s="182"/>
      <c r="C12" s="190"/>
      <c r="D12" s="114"/>
      <c r="E12" s="102"/>
      <c r="F12" s="95"/>
      <c r="G12" s="97"/>
      <c r="H12" s="115"/>
      <c r="I12" s="178" t="s">
        <v>103</v>
      </c>
      <c r="J12" s="179"/>
      <c r="K12" s="179"/>
      <c r="L12" s="130">
        <f>P11</f>
        <v>0.97</v>
      </c>
      <c r="M12" s="130"/>
      <c r="N12" s="164" t="s">
        <v>120</v>
      </c>
      <c r="O12" s="162"/>
      <c r="P12" s="121"/>
      <c r="Q12" s="155">
        <f>H11-Q11</f>
        <v>-228834866.10871994</v>
      </c>
    </row>
    <row r="13" spans="1:18" ht="39.75" customHeight="1" x14ac:dyDescent="0.2">
      <c r="A13" s="103" t="s">
        <v>45</v>
      </c>
      <c r="B13" s="98">
        <v>0.44</v>
      </c>
      <c r="C13" s="111" t="s">
        <v>44</v>
      </c>
      <c r="D13" s="223" t="s">
        <v>37</v>
      </c>
      <c r="E13" s="221" t="s">
        <v>43</v>
      </c>
      <c r="F13" s="186">
        <v>13000</v>
      </c>
      <c r="G13" s="214" t="s">
        <v>93</v>
      </c>
      <c r="H13" s="185">
        <v>501126215.44730598</v>
      </c>
      <c r="I13" s="87" t="s">
        <v>106</v>
      </c>
      <c r="J13" s="121">
        <v>6048</v>
      </c>
      <c r="K13" s="146">
        <f>548065756.77+182986393.81+194542710.55+348089494.15+225412499.2</f>
        <v>1499096854.4799998</v>
      </c>
      <c r="L13" s="122">
        <v>1</v>
      </c>
      <c r="M13" s="122"/>
      <c r="N13" s="122"/>
      <c r="O13" s="122"/>
      <c r="P13" s="121">
        <f>J13</f>
        <v>6048</v>
      </c>
      <c r="Q13" s="154">
        <f>K13</f>
        <v>1499096854.4799998</v>
      </c>
    </row>
    <row r="14" spans="1:18" ht="20.25" customHeight="1" x14ac:dyDescent="0.2">
      <c r="A14" s="24" t="s">
        <v>46</v>
      </c>
      <c r="B14" s="26">
        <v>0.03</v>
      </c>
      <c r="C14" s="41">
        <v>0.1</v>
      </c>
      <c r="D14" s="223"/>
      <c r="E14" s="222"/>
      <c r="F14" s="186"/>
      <c r="G14" s="214"/>
      <c r="H14" s="185"/>
      <c r="I14" s="178" t="s">
        <v>103</v>
      </c>
      <c r="J14" s="179"/>
      <c r="K14" s="179"/>
      <c r="L14" s="121">
        <f>P13</f>
        <v>6048</v>
      </c>
      <c r="M14" s="121"/>
      <c r="N14" s="163">
        <f>L14-F13</f>
        <v>-6952</v>
      </c>
      <c r="O14" s="121"/>
      <c r="P14" s="121"/>
      <c r="Q14" s="155">
        <f>H13-Q13</f>
        <v>-997970639.03269386</v>
      </c>
    </row>
    <row r="15" spans="1:18" ht="51.75" customHeight="1" x14ac:dyDescent="0.2">
      <c r="A15" s="224" t="s">
        <v>48</v>
      </c>
      <c r="B15" s="26">
        <v>0.02</v>
      </c>
      <c r="C15" s="227">
        <v>6977</v>
      </c>
      <c r="D15" s="159" t="s">
        <v>38</v>
      </c>
      <c r="E15" s="53">
        <v>8</v>
      </c>
      <c r="F15" s="15">
        <v>2</v>
      </c>
      <c r="G15" s="99" t="s">
        <v>93</v>
      </c>
      <c r="H15" s="93">
        <v>780880284.44329298</v>
      </c>
      <c r="I15" s="87" t="s">
        <v>117</v>
      </c>
      <c r="J15" s="121">
        <v>1</v>
      </c>
      <c r="K15" s="146">
        <v>475491013</v>
      </c>
      <c r="L15" s="122">
        <v>0.05</v>
      </c>
      <c r="M15" s="122"/>
      <c r="N15" s="122"/>
      <c r="O15" s="122"/>
      <c r="P15" s="121">
        <f>J15*L15</f>
        <v>0.05</v>
      </c>
      <c r="Q15" s="154">
        <f>K15*L15</f>
        <v>23774550.650000002</v>
      </c>
    </row>
    <row r="16" spans="1:18" ht="23.25" customHeight="1" x14ac:dyDescent="0.2">
      <c r="A16" s="225"/>
      <c r="B16" s="106"/>
      <c r="C16" s="228"/>
      <c r="D16" s="36"/>
      <c r="E16" s="53"/>
      <c r="F16" s="108"/>
      <c r="G16" s="106"/>
      <c r="H16" s="107"/>
      <c r="I16" s="178" t="s">
        <v>103</v>
      </c>
      <c r="J16" s="179"/>
      <c r="K16" s="179"/>
      <c r="L16" s="130">
        <f>P15</f>
        <v>0.05</v>
      </c>
      <c r="M16" s="130"/>
      <c r="N16" s="165">
        <v>1</v>
      </c>
      <c r="O16" s="162"/>
      <c r="P16" s="121"/>
      <c r="Q16" s="154">
        <f>H15-Q15</f>
        <v>757105733.793293</v>
      </c>
    </row>
    <row r="17" spans="1:18" s="23" customFormat="1" ht="37.5" customHeight="1" x14ac:dyDescent="0.2">
      <c r="A17" s="225"/>
      <c r="B17" s="26">
        <v>0.02</v>
      </c>
      <c r="C17" s="228"/>
      <c r="D17" s="160" t="s">
        <v>39</v>
      </c>
      <c r="E17" s="53">
        <v>3</v>
      </c>
      <c r="F17" s="20">
        <v>3</v>
      </c>
      <c r="G17" s="99" t="s">
        <v>93</v>
      </c>
      <c r="H17" s="93">
        <v>1171320426.6649401</v>
      </c>
      <c r="I17" s="87" t="s">
        <v>117</v>
      </c>
      <c r="J17" s="127">
        <v>1</v>
      </c>
      <c r="K17" s="147">
        <v>89668505</v>
      </c>
      <c r="L17" s="128">
        <v>0.05</v>
      </c>
      <c r="M17" s="128"/>
      <c r="N17" s="128"/>
      <c r="O17" s="128"/>
      <c r="P17" s="127">
        <f>L18</f>
        <v>0.05</v>
      </c>
      <c r="Q17" s="153">
        <f>K17*L17</f>
        <v>4483425.25</v>
      </c>
      <c r="R17" s="131"/>
    </row>
    <row r="18" spans="1:18" s="23" customFormat="1" ht="18.75" customHeight="1" x14ac:dyDescent="0.2">
      <c r="A18" s="225"/>
      <c r="B18" s="106"/>
      <c r="C18" s="228"/>
      <c r="D18" s="37"/>
      <c r="E18" s="53"/>
      <c r="F18" s="20"/>
      <c r="G18" s="106"/>
      <c r="H18" s="107"/>
      <c r="I18" s="178" t="s">
        <v>103</v>
      </c>
      <c r="J18" s="179"/>
      <c r="K18" s="179"/>
      <c r="L18" s="130">
        <f>J17*L17</f>
        <v>0.05</v>
      </c>
      <c r="M18" s="130"/>
      <c r="N18" s="165">
        <v>2</v>
      </c>
      <c r="O18" s="162"/>
      <c r="P18" s="127"/>
      <c r="Q18" s="153">
        <f>H17-Q17</f>
        <v>1166837001.4149401</v>
      </c>
      <c r="R18" s="131"/>
    </row>
    <row r="19" spans="1:18" s="23" customFormat="1" ht="39" customHeight="1" x14ac:dyDescent="0.2">
      <c r="A19" s="226"/>
      <c r="B19" s="180">
        <v>0.04</v>
      </c>
      <c r="C19" s="228"/>
      <c r="D19" s="211" t="s">
        <v>40</v>
      </c>
      <c r="E19" s="21">
        <v>512</v>
      </c>
      <c r="F19" s="208">
        <v>707</v>
      </c>
      <c r="G19" s="99" t="s">
        <v>93</v>
      </c>
      <c r="H19" s="194">
        <v>937056341.33195198</v>
      </c>
      <c r="I19" s="87" t="s">
        <v>117</v>
      </c>
      <c r="J19" s="127">
        <v>569</v>
      </c>
      <c r="K19" s="147">
        <v>166440500</v>
      </c>
      <c r="L19" s="128">
        <v>0.05</v>
      </c>
      <c r="M19" s="128"/>
      <c r="N19" s="128"/>
      <c r="O19" s="128"/>
      <c r="P19" s="127">
        <f>L21</f>
        <v>38.6</v>
      </c>
      <c r="Q19" s="153">
        <f>K19*L19</f>
        <v>8322025</v>
      </c>
      <c r="R19" s="131"/>
    </row>
    <row r="20" spans="1:18" s="23" customFormat="1" ht="39" customHeight="1" x14ac:dyDescent="0.2">
      <c r="A20" s="105"/>
      <c r="B20" s="182"/>
      <c r="C20" s="229"/>
      <c r="D20" s="213"/>
      <c r="E20" s="21"/>
      <c r="F20" s="210"/>
      <c r="G20" s="106"/>
      <c r="H20" s="196"/>
      <c r="I20" s="87" t="s">
        <v>118</v>
      </c>
      <c r="J20" s="127">
        <v>203</v>
      </c>
      <c r="K20" s="158">
        <v>91931900</v>
      </c>
      <c r="L20" s="128">
        <v>0.05</v>
      </c>
      <c r="M20" s="128"/>
      <c r="N20" s="128"/>
      <c r="O20" s="128"/>
      <c r="P20" s="127">
        <f>J20*L20</f>
        <v>10.15</v>
      </c>
      <c r="Q20" s="153">
        <f>K20*L20</f>
        <v>4596595</v>
      </c>
      <c r="R20" s="131"/>
    </row>
    <row r="21" spans="1:18" s="23" customFormat="1" ht="18.75" customHeight="1" x14ac:dyDescent="0.2">
      <c r="A21" s="103"/>
      <c r="B21" s="99"/>
      <c r="C21" s="104"/>
      <c r="D21" s="37"/>
      <c r="E21" s="21"/>
      <c r="F21" s="20"/>
      <c r="G21" s="99"/>
      <c r="H21" s="93"/>
      <c r="I21" s="178" t="s">
        <v>103</v>
      </c>
      <c r="J21" s="179"/>
      <c r="K21" s="191"/>
      <c r="L21" s="130">
        <v>38.6</v>
      </c>
      <c r="M21" s="130"/>
      <c r="N21" s="162">
        <f>F19-L21</f>
        <v>668.4</v>
      </c>
      <c r="O21" s="162"/>
      <c r="P21" s="127"/>
      <c r="Q21" s="153">
        <f>H19-Q19-Q20</f>
        <v>924137721.33195198</v>
      </c>
      <c r="R21" s="131"/>
    </row>
    <row r="22" spans="1:18" ht="69.75" customHeight="1" x14ac:dyDescent="0.2">
      <c r="A22" s="24" t="s">
        <v>47</v>
      </c>
      <c r="B22" s="26">
        <v>0.03</v>
      </c>
      <c r="C22" s="19">
        <v>5</v>
      </c>
      <c r="D22" s="160" t="s">
        <v>41</v>
      </c>
      <c r="E22" s="14">
        <v>0</v>
      </c>
      <c r="F22" s="15">
        <v>161510</v>
      </c>
      <c r="G22" s="99" t="s">
        <v>93</v>
      </c>
      <c r="H22" s="93">
        <v>858968312.88762295</v>
      </c>
      <c r="I22" s="87" t="s">
        <v>117</v>
      </c>
      <c r="J22" s="121">
        <v>1296</v>
      </c>
      <c r="K22" s="148">
        <v>639404228</v>
      </c>
      <c r="L22" s="122">
        <v>0.05</v>
      </c>
      <c r="M22" s="122"/>
      <c r="N22" s="122"/>
      <c r="O22" s="122"/>
      <c r="P22" s="121">
        <f>L23</f>
        <v>64.8</v>
      </c>
      <c r="Q22" s="154">
        <f>K22*L22</f>
        <v>31970211.400000002</v>
      </c>
    </row>
    <row r="23" spans="1:18" ht="29.25" customHeight="1" x14ac:dyDescent="0.2">
      <c r="A23" s="138"/>
      <c r="B23" s="139"/>
      <c r="C23" s="140"/>
      <c r="D23" s="141"/>
      <c r="E23" s="142"/>
      <c r="F23" s="109"/>
      <c r="G23" s="139"/>
      <c r="H23" s="143"/>
      <c r="I23" s="178" t="s">
        <v>103</v>
      </c>
      <c r="J23" s="179"/>
      <c r="K23" s="179"/>
      <c r="L23" s="130">
        <f>J22*L22</f>
        <v>64.8</v>
      </c>
      <c r="M23" s="130"/>
      <c r="N23" s="165">
        <f>F22-L23</f>
        <v>161445.20000000001</v>
      </c>
      <c r="O23" s="165"/>
      <c r="P23" s="121"/>
      <c r="Q23" s="154">
        <f>H22-Q22</f>
        <v>826998101.48762298</v>
      </c>
    </row>
    <row r="24" spans="1:18" ht="30" customHeight="1" x14ac:dyDescent="0.2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8" ht="30" customHeight="1" x14ac:dyDescent="0.2">
      <c r="A25" s="186" t="s">
        <v>52</v>
      </c>
      <c r="B25" s="193">
        <v>0.53</v>
      </c>
      <c r="C25" s="192">
        <v>0.56999999999999995</v>
      </c>
      <c r="D25" s="184" t="s">
        <v>53</v>
      </c>
      <c r="E25" s="117"/>
      <c r="F25" s="186">
        <v>2</v>
      </c>
      <c r="G25" s="101"/>
      <c r="H25" s="185">
        <v>2717098468.2262702</v>
      </c>
      <c r="I25" s="132" t="s">
        <v>107</v>
      </c>
      <c r="J25" s="132">
        <v>1</v>
      </c>
      <c r="K25" s="149">
        <v>3190323836</v>
      </c>
      <c r="L25" s="133">
        <v>0.35</v>
      </c>
      <c r="M25" s="133">
        <v>0.3</v>
      </c>
      <c r="N25" s="132">
        <f>J25*M25</f>
        <v>0.3</v>
      </c>
      <c r="O25" s="156">
        <f>K25*M25</f>
        <v>957097150.79999995</v>
      </c>
      <c r="P25" s="132">
        <f>J25*L25+N25</f>
        <v>0.64999999999999991</v>
      </c>
      <c r="Q25" s="156">
        <f>K25*L25</f>
        <v>1116613342.5999999</v>
      </c>
    </row>
    <row r="26" spans="1:18" ht="30" customHeight="1" x14ac:dyDescent="0.2">
      <c r="A26" s="186"/>
      <c r="B26" s="193"/>
      <c r="C26" s="192"/>
      <c r="D26" s="184"/>
      <c r="E26" s="117"/>
      <c r="F26" s="186"/>
      <c r="G26" s="101"/>
      <c r="H26" s="185"/>
      <c r="I26" s="132" t="s">
        <v>108</v>
      </c>
      <c r="J26" s="132">
        <v>1</v>
      </c>
      <c r="K26" s="149">
        <v>1509182228.47</v>
      </c>
      <c r="L26" s="133">
        <v>0.99</v>
      </c>
      <c r="M26" s="133"/>
      <c r="N26" s="132"/>
      <c r="O26" s="156"/>
      <c r="P26" s="132">
        <f>J26*L26</f>
        <v>0.99</v>
      </c>
      <c r="Q26" s="156">
        <f>K26*P26</f>
        <v>1494090406.1853001</v>
      </c>
    </row>
    <row r="27" spans="1:18" ht="24.75" customHeight="1" x14ac:dyDescent="0.2">
      <c r="A27" s="186"/>
      <c r="B27" s="193"/>
      <c r="C27" s="192"/>
      <c r="D27" s="184"/>
      <c r="E27" s="14">
        <v>15</v>
      </c>
      <c r="F27" s="186"/>
      <c r="G27" s="99" t="s">
        <v>93</v>
      </c>
      <c r="H27" s="185"/>
      <c r="I27" s="178" t="s">
        <v>103</v>
      </c>
      <c r="J27" s="179"/>
      <c r="K27" s="179"/>
      <c r="L27" s="130">
        <f>P26+P25</f>
        <v>1.64</v>
      </c>
      <c r="M27" s="130"/>
      <c r="N27" s="132"/>
      <c r="O27" s="156"/>
      <c r="P27" s="163">
        <f>F25-L27</f>
        <v>0.3600000000000001</v>
      </c>
      <c r="Q27" s="154">
        <f>H25-Q25-Q26</f>
        <v>106394719.44097018</v>
      </c>
    </row>
    <row r="28" spans="1:18" ht="24.75" customHeight="1" x14ac:dyDescent="0.2">
      <c r="A28" s="186"/>
      <c r="B28" s="193"/>
      <c r="C28" s="192"/>
      <c r="D28" s="211" t="s">
        <v>54</v>
      </c>
      <c r="E28" s="14"/>
      <c r="F28" s="208">
        <v>4500</v>
      </c>
      <c r="G28" s="99"/>
      <c r="H28" s="194">
        <v>1132124361.7609401</v>
      </c>
      <c r="I28" s="132" t="s">
        <v>107</v>
      </c>
      <c r="J28" s="134">
        <v>80</v>
      </c>
      <c r="K28" s="149">
        <v>8000000</v>
      </c>
      <c r="L28" s="133">
        <v>0.35</v>
      </c>
      <c r="M28" s="133">
        <v>0.3</v>
      </c>
      <c r="N28" s="132">
        <f>M28*J28</f>
        <v>24</v>
      </c>
      <c r="O28" s="156">
        <f>M28*K28</f>
        <v>2400000</v>
      </c>
      <c r="P28" s="121">
        <f>J28*L28</f>
        <v>28</v>
      </c>
      <c r="Q28" s="154">
        <f>L28*K28</f>
        <v>2800000</v>
      </c>
    </row>
    <row r="29" spans="1:18" ht="24.75" customHeight="1" x14ac:dyDescent="0.2">
      <c r="A29" s="186"/>
      <c r="B29" s="193"/>
      <c r="C29" s="192"/>
      <c r="D29" s="212"/>
      <c r="E29" s="14"/>
      <c r="F29" s="209"/>
      <c r="G29" s="99"/>
      <c r="H29" s="195"/>
      <c r="I29" s="132" t="s">
        <v>110</v>
      </c>
      <c r="J29" s="134">
        <v>370</v>
      </c>
      <c r="K29" s="149">
        <v>245643000</v>
      </c>
      <c r="L29" s="133">
        <v>0.05</v>
      </c>
      <c r="M29" s="133">
        <v>0.08</v>
      </c>
      <c r="N29" s="132">
        <f>M29*J29</f>
        <v>29.6</v>
      </c>
      <c r="O29" s="156">
        <f>M29*K29</f>
        <v>19651440</v>
      </c>
      <c r="P29" s="121">
        <f>J29*L29</f>
        <v>18.5</v>
      </c>
      <c r="Q29" s="154">
        <f>K29*L29</f>
        <v>12282150</v>
      </c>
    </row>
    <row r="30" spans="1:18" ht="21" customHeight="1" x14ac:dyDescent="0.2">
      <c r="A30" s="186"/>
      <c r="B30" s="193"/>
      <c r="C30" s="192"/>
      <c r="D30" s="212"/>
      <c r="E30" s="14">
        <v>181218</v>
      </c>
      <c r="F30" s="209"/>
      <c r="G30" s="99" t="s">
        <v>93</v>
      </c>
      <c r="H30" s="195"/>
      <c r="I30" s="132" t="s">
        <v>108</v>
      </c>
      <c r="J30" s="121">
        <v>949</v>
      </c>
      <c r="K30" s="146">
        <v>1509182228.47</v>
      </c>
      <c r="L30" s="133">
        <v>0.99</v>
      </c>
      <c r="M30" s="133"/>
      <c r="N30" s="132"/>
      <c r="O30" s="156"/>
      <c r="P30" s="121">
        <f>J30*L30</f>
        <v>939.51</v>
      </c>
      <c r="Q30" s="154">
        <f>K30*L30</f>
        <v>1494090406.1853001</v>
      </c>
    </row>
    <row r="31" spans="1:18" ht="21" customHeight="1" x14ac:dyDescent="0.2">
      <c r="A31" s="186"/>
      <c r="B31" s="193"/>
      <c r="C31" s="192"/>
      <c r="D31" s="212"/>
      <c r="E31" s="14"/>
      <c r="F31" s="209"/>
      <c r="G31" s="99"/>
      <c r="H31" s="195"/>
      <c r="I31" s="132" t="s">
        <v>114</v>
      </c>
      <c r="J31" s="121">
        <v>912</v>
      </c>
      <c r="K31" s="146">
        <v>456337440</v>
      </c>
      <c r="L31" s="133">
        <v>0.65</v>
      </c>
      <c r="M31" s="133"/>
      <c r="N31" s="132"/>
      <c r="O31" s="156"/>
      <c r="P31" s="121">
        <f>J31*L31</f>
        <v>592.80000000000007</v>
      </c>
      <c r="Q31" s="154">
        <f>K31*L31</f>
        <v>296619336</v>
      </c>
    </row>
    <row r="32" spans="1:18" ht="17.25" customHeight="1" x14ac:dyDescent="0.2">
      <c r="A32" s="186"/>
      <c r="B32" s="193"/>
      <c r="C32" s="192"/>
      <c r="D32" s="213"/>
      <c r="E32" s="14"/>
      <c r="F32" s="210"/>
      <c r="G32" s="99"/>
      <c r="H32" s="196"/>
      <c r="I32" s="178" t="s">
        <v>103</v>
      </c>
      <c r="J32" s="179"/>
      <c r="K32" s="179"/>
      <c r="L32" s="130">
        <f>P30+P31+P29+P28</f>
        <v>1578.81</v>
      </c>
      <c r="M32" s="130"/>
      <c r="N32" s="132"/>
      <c r="O32" s="156"/>
      <c r="P32" s="163">
        <v>2311</v>
      </c>
      <c r="Q32" s="155">
        <f>H28-Q28-Q29-Q30</f>
        <v>-377048194.42436004</v>
      </c>
    </row>
    <row r="33" spans="1:18" ht="17.25" customHeight="1" x14ac:dyDescent="0.2">
      <c r="A33" s="186"/>
      <c r="B33" s="193"/>
      <c r="C33" s="192"/>
      <c r="D33" s="184" t="s">
        <v>55</v>
      </c>
      <c r="E33" s="137"/>
      <c r="F33" s="216">
        <v>560</v>
      </c>
      <c r="G33" s="80"/>
      <c r="H33" s="185">
        <v>679274617.05656695</v>
      </c>
      <c r="I33" s="135" t="s">
        <v>111</v>
      </c>
      <c r="J33" s="135">
        <v>97</v>
      </c>
      <c r="K33" s="150">
        <v>763603173</v>
      </c>
      <c r="L33" s="133">
        <v>1</v>
      </c>
      <c r="M33" s="133"/>
      <c r="N33" s="132"/>
      <c r="O33" s="133"/>
      <c r="P33" s="121">
        <f>J33*L33</f>
        <v>97</v>
      </c>
      <c r="Q33" s="154">
        <f>K33*L33</f>
        <v>763603173</v>
      </c>
    </row>
    <row r="34" spans="1:18" ht="23.25" customHeight="1" x14ac:dyDescent="0.2">
      <c r="A34" s="186"/>
      <c r="B34" s="193"/>
      <c r="C34" s="192"/>
      <c r="D34" s="184"/>
      <c r="E34" s="137">
        <v>926</v>
      </c>
      <c r="F34" s="217"/>
      <c r="G34" s="80" t="s">
        <v>93</v>
      </c>
      <c r="H34" s="185"/>
      <c r="I34" s="136" t="s">
        <v>112</v>
      </c>
      <c r="J34" s="121">
        <v>266</v>
      </c>
      <c r="K34" s="146">
        <v>1998535397</v>
      </c>
      <c r="L34" s="133">
        <v>0.3</v>
      </c>
      <c r="M34" s="133"/>
      <c r="N34" s="133"/>
      <c r="O34" s="133"/>
      <c r="P34" s="121">
        <f>J34*L34</f>
        <v>79.8</v>
      </c>
      <c r="Q34" s="154">
        <f>K34*L34</f>
        <v>599560619.10000002</v>
      </c>
    </row>
    <row r="35" spans="1:18" ht="26.25" customHeight="1" x14ac:dyDescent="0.2">
      <c r="A35" s="186"/>
      <c r="B35" s="193"/>
      <c r="C35" s="192"/>
      <c r="D35" s="184"/>
      <c r="E35" s="119"/>
      <c r="F35" s="218"/>
      <c r="G35" s="118"/>
      <c r="H35" s="185"/>
      <c r="I35" s="178" t="s">
        <v>103</v>
      </c>
      <c r="J35" s="179"/>
      <c r="K35" s="179"/>
      <c r="L35" s="130">
        <f>P33+P34</f>
        <v>176.8</v>
      </c>
      <c r="M35" s="130"/>
      <c r="N35" s="130"/>
      <c r="O35" s="130"/>
      <c r="P35" s="163">
        <f>F33-L35</f>
        <v>383.2</v>
      </c>
      <c r="Q35" s="155">
        <f>H33-Q33-Q34</f>
        <v>-683889175.04343307</v>
      </c>
    </row>
    <row r="36" spans="1:18" ht="30" customHeight="1" x14ac:dyDescent="0.2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</row>
    <row r="37" spans="1:18" s="23" customFormat="1" ht="48.75" hidden="1" customHeight="1" x14ac:dyDescent="0.2">
      <c r="A37" s="201" t="s">
        <v>61</v>
      </c>
      <c r="B37" s="193">
        <v>0.82</v>
      </c>
      <c r="C37" s="215">
        <v>85</v>
      </c>
      <c r="D37" s="94" t="s">
        <v>57</v>
      </c>
      <c r="E37" s="21">
        <v>1</v>
      </c>
      <c r="F37" s="20">
        <v>0</v>
      </c>
      <c r="G37" s="99">
        <v>1</v>
      </c>
      <c r="H37" s="93">
        <v>323241708</v>
      </c>
      <c r="I37" s="131"/>
      <c r="J37" s="131"/>
      <c r="K37" s="151"/>
      <c r="L37" s="131"/>
      <c r="M37" s="131"/>
      <c r="N37" s="131"/>
      <c r="O37" s="131"/>
      <c r="P37" s="131"/>
      <c r="Q37" s="157"/>
      <c r="R37" s="131"/>
    </row>
    <row r="38" spans="1:18" ht="45.75" hidden="1" customHeight="1" x14ac:dyDescent="0.2">
      <c r="A38" s="202"/>
      <c r="B38" s="193"/>
      <c r="C38" s="215"/>
      <c r="D38" s="59" t="s">
        <v>58</v>
      </c>
      <c r="E38" s="14">
        <v>1</v>
      </c>
      <c r="F38" s="20">
        <v>0</v>
      </c>
      <c r="G38" s="99" t="s">
        <v>93</v>
      </c>
      <c r="H38" s="22">
        <v>0</v>
      </c>
    </row>
    <row r="39" spans="1:18" ht="57.75" customHeight="1" x14ac:dyDescent="0.2">
      <c r="A39" s="202"/>
      <c r="B39" s="193"/>
      <c r="C39" s="215"/>
      <c r="D39" s="59" t="s">
        <v>59</v>
      </c>
      <c r="E39" s="14">
        <v>9</v>
      </c>
      <c r="F39" s="20">
        <v>1</v>
      </c>
      <c r="G39" s="99" t="s">
        <v>93</v>
      </c>
      <c r="H39" s="22">
        <v>0</v>
      </c>
      <c r="I39" s="121"/>
      <c r="J39" s="121"/>
      <c r="K39" s="146"/>
      <c r="L39" s="121"/>
      <c r="M39" s="121"/>
      <c r="N39" s="121"/>
      <c r="O39" s="121"/>
      <c r="P39" s="121"/>
      <c r="Q39" s="154"/>
    </row>
    <row r="40" spans="1:18" s="11" customFormat="1" ht="42.75" customHeight="1" x14ac:dyDescent="0.2">
      <c r="A40" s="203"/>
      <c r="B40" s="193"/>
      <c r="C40" s="215"/>
      <c r="D40" s="124" t="s">
        <v>60</v>
      </c>
      <c r="E40" s="14">
        <v>7</v>
      </c>
      <c r="F40" s="20">
        <v>1</v>
      </c>
      <c r="G40" s="91" t="s">
        <v>93</v>
      </c>
      <c r="H40" s="120">
        <v>1412829814.1760001</v>
      </c>
      <c r="I40" s="121" t="s">
        <v>113</v>
      </c>
      <c r="J40" s="121">
        <v>1</v>
      </c>
      <c r="K40" s="146">
        <v>885196770</v>
      </c>
      <c r="L40" s="122">
        <v>0.3</v>
      </c>
      <c r="M40" s="122">
        <v>0.25</v>
      </c>
      <c r="N40" s="122"/>
      <c r="O40" s="122"/>
      <c r="P40" s="121">
        <f>J40*L40</f>
        <v>0.3</v>
      </c>
      <c r="Q40" s="154">
        <f>K40*L40</f>
        <v>265559031</v>
      </c>
    </row>
    <row r="41" spans="1:18" ht="30" customHeight="1" x14ac:dyDescent="0.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8" ht="58.5" customHeight="1" x14ac:dyDescent="0.2">
      <c r="A42" s="201" t="s">
        <v>71</v>
      </c>
      <c r="B42" s="180">
        <v>1</v>
      </c>
      <c r="C42" s="204">
        <v>1</v>
      </c>
      <c r="D42" s="29" t="s">
        <v>64</v>
      </c>
      <c r="E42" s="14">
        <v>1</v>
      </c>
      <c r="F42" s="20">
        <v>3</v>
      </c>
      <c r="G42" s="99">
        <v>1</v>
      </c>
      <c r="H42" s="92">
        <v>0</v>
      </c>
      <c r="I42" s="121"/>
      <c r="J42" s="121"/>
      <c r="K42" s="146"/>
      <c r="L42" s="121"/>
      <c r="M42" s="121"/>
      <c r="N42" s="121"/>
      <c r="O42" s="121"/>
      <c r="P42" s="121"/>
      <c r="Q42" s="154"/>
    </row>
    <row r="43" spans="1:18" ht="51" x14ac:dyDescent="0.2">
      <c r="A43" s="202"/>
      <c r="B43" s="181"/>
      <c r="C43" s="205"/>
      <c r="D43" s="29" t="s">
        <v>65</v>
      </c>
      <c r="E43" s="14">
        <v>5</v>
      </c>
      <c r="F43" s="20">
        <v>1</v>
      </c>
      <c r="G43" s="99" t="s">
        <v>93</v>
      </c>
      <c r="H43" s="93">
        <v>700000000</v>
      </c>
      <c r="I43" s="121"/>
      <c r="J43" s="121"/>
      <c r="K43" s="146"/>
      <c r="L43" s="121"/>
      <c r="M43" s="121"/>
      <c r="N43" s="121"/>
      <c r="O43" s="121"/>
      <c r="P43" s="121"/>
      <c r="Q43" s="154"/>
    </row>
    <row r="44" spans="1:18" ht="52.5" customHeight="1" x14ac:dyDescent="0.2">
      <c r="A44" s="202"/>
      <c r="B44" s="181"/>
      <c r="C44" s="205"/>
      <c r="D44" s="125" t="s">
        <v>66</v>
      </c>
      <c r="E44" s="14">
        <v>30</v>
      </c>
      <c r="F44" s="20">
        <v>30</v>
      </c>
      <c r="G44" s="99">
        <v>0.7</v>
      </c>
      <c r="H44" s="92">
        <v>0</v>
      </c>
      <c r="I44" s="121" t="s">
        <v>116</v>
      </c>
      <c r="J44" s="121">
        <v>15</v>
      </c>
      <c r="K44" s="146">
        <v>281800000</v>
      </c>
      <c r="L44" s="122">
        <v>0.5</v>
      </c>
      <c r="M44" s="122"/>
      <c r="N44" s="122"/>
      <c r="O44" s="122"/>
      <c r="P44" s="121">
        <v>15</v>
      </c>
      <c r="Q44" s="154">
        <f>K44</f>
        <v>281800000</v>
      </c>
    </row>
    <row r="45" spans="1:18" ht="48" customHeight="1" x14ac:dyDescent="0.2">
      <c r="A45" s="202"/>
      <c r="B45" s="181"/>
      <c r="C45" s="205"/>
      <c r="D45" s="29" t="s">
        <v>67</v>
      </c>
      <c r="E45" s="14">
        <v>1</v>
      </c>
      <c r="F45" s="20">
        <v>3</v>
      </c>
      <c r="G45" s="99">
        <v>1</v>
      </c>
      <c r="H45" s="92">
        <v>0</v>
      </c>
      <c r="I45" s="121"/>
      <c r="J45" s="121"/>
      <c r="K45" s="146"/>
      <c r="L45" s="121"/>
      <c r="M45" s="121"/>
      <c r="N45" s="121"/>
      <c r="O45" s="121"/>
      <c r="P45" s="121"/>
      <c r="Q45" s="154"/>
    </row>
    <row r="46" spans="1:18" ht="51.75" customHeight="1" x14ac:dyDescent="0.2">
      <c r="A46" s="202"/>
      <c r="B46" s="181"/>
      <c r="C46" s="205"/>
      <c r="D46" s="29" t="s">
        <v>68</v>
      </c>
      <c r="E46" s="14">
        <v>1</v>
      </c>
      <c r="F46" s="20">
        <v>3</v>
      </c>
      <c r="G46" s="99">
        <v>0</v>
      </c>
      <c r="H46" s="92">
        <v>0</v>
      </c>
      <c r="I46" s="121"/>
      <c r="J46" s="121"/>
      <c r="K46" s="146"/>
      <c r="L46" s="121"/>
      <c r="M46" s="121"/>
      <c r="N46" s="121"/>
      <c r="O46" s="121"/>
      <c r="P46" s="121"/>
      <c r="Q46" s="154"/>
    </row>
    <row r="47" spans="1:18" ht="30" customHeight="1" x14ac:dyDescent="0.2">
      <c r="A47" s="202"/>
      <c r="B47" s="181"/>
      <c r="C47" s="205"/>
      <c r="D47" s="125" t="s">
        <v>69</v>
      </c>
      <c r="E47" s="14">
        <v>1</v>
      </c>
      <c r="F47" s="89">
        <v>0.25</v>
      </c>
      <c r="G47" s="99">
        <v>0.75</v>
      </c>
      <c r="H47" s="93">
        <v>3037567046.9232898</v>
      </c>
      <c r="I47" s="87" t="s">
        <v>115</v>
      </c>
      <c r="J47" s="121">
        <f>F47/2</f>
        <v>0.125</v>
      </c>
      <c r="K47" s="146">
        <v>1913218501</v>
      </c>
      <c r="L47" s="122">
        <v>0.5</v>
      </c>
      <c r="M47" s="122">
        <v>0.25</v>
      </c>
      <c r="N47" s="121">
        <f>F47*M47</f>
        <v>6.25E-2</v>
      </c>
      <c r="O47" s="154">
        <f>K47*M47</f>
        <v>478304625.25</v>
      </c>
      <c r="P47" s="121">
        <f>J47</f>
        <v>0.125</v>
      </c>
      <c r="Q47" s="154">
        <f>K47</f>
        <v>1913218501</v>
      </c>
    </row>
    <row r="48" spans="1:18" s="5" customFormat="1" ht="30" customHeight="1" x14ac:dyDescent="0.2">
      <c r="A48" s="203"/>
      <c r="B48" s="182"/>
      <c r="C48" s="206"/>
      <c r="D48" s="125" t="s">
        <v>70</v>
      </c>
      <c r="E48" s="14">
        <v>1</v>
      </c>
      <c r="F48" s="89">
        <v>0.25</v>
      </c>
      <c r="G48" s="99">
        <v>0.75</v>
      </c>
      <c r="H48" s="93">
        <v>254649000</v>
      </c>
      <c r="I48" s="121">
        <v>0</v>
      </c>
      <c r="J48" s="121">
        <v>0</v>
      </c>
      <c r="K48" s="146">
        <v>0</v>
      </c>
      <c r="L48" s="122">
        <v>0</v>
      </c>
      <c r="M48" s="122"/>
      <c r="N48" s="122"/>
      <c r="O48" s="122"/>
      <c r="P48" s="121">
        <v>0</v>
      </c>
      <c r="Q48" s="154">
        <v>0</v>
      </c>
      <c r="R48" s="13"/>
    </row>
    <row r="49" spans="1:8" ht="30" customHeight="1" x14ac:dyDescent="0.2">
      <c r="A49" s="46"/>
      <c r="B49" s="50"/>
      <c r="C49" s="42"/>
      <c r="D49" s="38"/>
      <c r="E49" s="7"/>
      <c r="F49" s="12"/>
      <c r="G49" s="42"/>
      <c r="H49" s="12"/>
    </row>
    <row r="50" spans="1:8" ht="30" customHeight="1" x14ac:dyDescent="0.2"/>
  </sheetData>
  <mergeCells count="67">
    <mergeCell ref="A1:F1"/>
    <mergeCell ref="G1:H1"/>
    <mergeCell ref="E13:E14"/>
    <mergeCell ref="D13:D14"/>
    <mergeCell ref="A15:A19"/>
    <mergeCell ref="F13:F14"/>
    <mergeCell ref="B19:B20"/>
    <mergeCell ref="C15:C20"/>
    <mergeCell ref="D19:D20"/>
    <mergeCell ref="F19:F20"/>
    <mergeCell ref="H19:H20"/>
    <mergeCell ref="F2:F3"/>
    <mergeCell ref="G2:G3"/>
    <mergeCell ref="C2:C3"/>
    <mergeCell ref="D2:D3"/>
    <mergeCell ref="A2:A3"/>
    <mergeCell ref="B2:B3"/>
    <mergeCell ref="E2:E3"/>
    <mergeCell ref="A42:A48"/>
    <mergeCell ref="B42:B48"/>
    <mergeCell ref="C42:C48"/>
    <mergeCell ref="A41:Q41"/>
    <mergeCell ref="F28:F32"/>
    <mergeCell ref="D28:D32"/>
    <mergeCell ref="G13:G14"/>
    <mergeCell ref="H13:H14"/>
    <mergeCell ref="C37:C40"/>
    <mergeCell ref="B37:B40"/>
    <mergeCell ref="A37:A40"/>
    <mergeCell ref="F25:F27"/>
    <mergeCell ref="D33:D35"/>
    <mergeCell ref="F33:F35"/>
    <mergeCell ref="H33:H35"/>
    <mergeCell ref="C25:C35"/>
    <mergeCell ref="B25:B35"/>
    <mergeCell ref="A25:A35"/>
    <mergeCell ref="A36:Q36"/>
    <mergeCell ref="I32:K32"/>
    <mergeCell ref="I35:K35"/>
    <mergeCell ref="H28:H32"/>
    <mergeCell ref="I12:K12"/>
    <mergeCell ref="B4:B12"/>
    <mergeCell ref="I14:K14"/>
    <mergeCell ref="A24:Q24"/>
    <mergeCell ref="D25:D27"/>
    <mergeCell ref="I23:K23"/>
    <mergeCell ref="I18:K18"/>
    <mergeCell ref="I16:K16"/>
    <mergeCell ref="H4:H7"/>
    <mergeCell ref="F4:F7"/>
    <mergeCell ref="D4:D7"/>
    <mergeCell ref="A4:A11"/>
    <mergeCell ref="C4:C12"/>
    <mergeCell ref="I21:K21"/>
    <mergeCell ref="I27:K27"/>
    <mergeCell ref="H25:H27"/>
    <mergeCell ref="Q2:Q3"/>
    <mergeCell ref="I8:K8"/>
    <mergeCell ref="I10:K10"/>
    <mergeCell ref="I2:I3"/>
    <mergeCell ref="J2:J3"/>
    <mergeCell ref="K2:K3"/>
    <mergeCell ref="L2:L3"/>
    <mergeCell ref="P2:P3"/>
    <mergeCell ref="M2:M3"/>
    <mergeCell ref="N2:N3"/>
    <mergeCell ref="O2:O3"/>
  </mergeCells>
  <phoneticPr fontId="2" type="noConversion"/>
  <pageMargins left="0.86614173228346458" right="0.19685039370078741" top="0.55118110236220474" bottom="0.55118110236220474" header="0.31496062992125984" footer="0.31496062992125984"/>
  <pageSetup paperSize="5" scale="65" orientation="landscape" verticalDpi="300" r:id="rId1"/>
  <headerFooter alignWithMargins="0">
    <oddFooter>&amp;C&amp;P de &amp;N</oddFooter>
  </headerFooter>
  <ignoredErrors>
    <ignoredError sqref="P1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2"/>
  <sheetViews>
    <sheetView tabSelected="1" topLeftCell="A23" zoomScale="76" zoomScaleNormal="76" workbookViewId="0">
      <selection activeCell="E25" sqref="E25:E27"/>
    </sheetView>
  </sheetViews>
  <sheetFormatPr baseColWidth="10" defaultColWidth="16.42578125" defaultRowHeight="12.75" x14ac:dyDescent="0.2"/>
  <cols>
    <col min="1" max="1" width="16.42578125" style="2"/>
    <col min="2" max="2" width="36.28515625" style="47" customWidth="1"/>
    <col min="3" max="3" width="16.42578125" style="51"/>
    <col min="4" max="4" width="16.42578125" style="43"/>
    <col min="5" max="5" width="25.140625" style="11" customWidth="1"/>
    <col min="6" max="6" width="16.42578125" style="2"/>
    <col min="7" max="7" width="16.42578125" style="11"/>
    <col min="8" max="12" width="16.42578125" style="2"/>
    <col min="13" max="13" width="29.42578125" style="39" customWidth="1"/>
    <col min="14" max="14" width="16.42578125" style="11"/>
    <col min="15" max="15" width="33.5703125" style="11" customWidth="1"/>
    <col min="16" max="16" width="16.42578125" style="2"/>
    <col min="17" max="18" width="16.42578125" style="6"/>
    <col min="19" max="16384" width="16.42578125" style="2"/>
  </cols>
  <sheetData>
    <row r="1" spans="1:27" x14ac:dyDescent="0.2">
      <c r="A1" s="219"/>
      <c r="B1" s="219"/>
      <c r="C1" s="219"/>
      <c r="D1" s="219"/>
      <c r="E1" s="219"/>
      <c r="F1" s="219"/>
      <c r="G1" s="219"/>
      <c r="H1" s="219" t="s">
        <v>27</v>
      </c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 t="s">
        <v>21</v>
      </c>
      <c r="U1" s="219"/>
      <c r="V1" s="219"/>
      <c r="W1" s="219"/>
      <c r="X1" s="219"/>
      <c r="Y1" s="219"/>
      <c r="Z1" s="219"/>
      <c r="AA1" s="219"/>
    </row>
    <row r="2" spans="1:27" x14ac:dyDescent="0.2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</row>
    <row r="3" spans="1:27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</row>
    <row r="4" spans="1:27" x14ac:dyDescent="0.2">
      <c r="A4" s="219"/>
      <c r="B4" s="219"/>
      <c r="C4" s="219"/>
      <c r="D4" s="219"/>
      <c r="E4" s="219"/>
      <c r="F4" s="219"/>
      <c r="G4" s="219"/>
      <c r="H4" s="219" t="s">
        <v>28</v>
      </c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 t="s">
        <v>22</v>
      </c>
      <c r="U4" s="219"/>
      <c r="V4" s="219"/>
      <c r="W4" s="219"/>
      <c r="X4" s="219"/>
      <c r="Y4" s="219"/>
      <c r="Z4" s="219"/>
      <c r="AA4" s="219"/>
    </row>
    <row r="5" spans="1:27" ht="18" customHeight="1" x14ac:dyDescent="0.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27" x14ac:dyDescent="0.2">
      <c r="A6" s="219"/>
      <c r="B6" s="219"/>
      <c r="C6" s="219"/>
      <c r="D6" s="219"/>
      <c r="E6" s="219"/>
      <c r="F6" s="219"/>
      <c r="G6" s="219"/>
      <c r="H6" s="219" t="s">
        <v>24</v>
      </c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 t="s">
        <v>0</v>
      </c>
      <c r="U6" s="219"/>
      <c r="V6" s="219"/>
      <c r="W6" s="219"/>
      <c r="X6" s="219"/>
      <c r="Y6" s="219"/>
      <c r="Z6" s="219"/>
      <c r="AA6" s="219"/>
    </row>
    <row r="7" spans="1:27" ht="18" customHeight="1" x14ac:dyDescent="0.2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</row>
    <row r="8" spans="1:27" ht="30" customHeight="1" x14ac:dyDescent="0.2">
      <c r="A8" s="1" t="s">
        <v>29</v>
      </c>
      <c r="B8" s="44"/>
      <c r="C8" s="48"/>
      <c r="D8" s="40"/>
      <c r="E8" s="10"/>
      <c r="F8" s="8"/>
      <c r="G8" s="10"/>
      <c r="H8" s="8"/>
      <c r="I8" s="8"/>
      <c r="J8" s="8"/>
      <c r="K8" s="8"/>
      <c r="L8" s="8"/>
      <c r="M8" s="45"/>
      <c r="O8" s="13"/>
      <c r="P8" s="3"/>
      <c r="U8" s="6"/>
    </row>
    <row r="9" spans="1:27" ht="24" customHeight="1" x14ac:dyDescent="0.2">
      <c r="A9" s="9" t="s">
        <v>25</v>
      </c>
      <c r="B9" s="45"/>
      <c r="C9" s="49"/>
      <c r="D9" s="40"/>
      <c r="E9" s="10"/>
      <c r="F9" s="8"/>
      <c r="G9" s="10"/>
      <c r="H9" s="8"/>
      <c r="I9" s="8"/>
      <c r="J9" s="8"/>
      <c r="K9" s="8"/>
      <c r="L9" s="8"/>
      <c r="M9" s="88"/>
      <c r="N9" s="13"/>
      <c r="P9" s="4"/>
      <c r="U9" s="6"/>
    </row>
    <row r="10" spans="1:27" ht="33" customHeight="1" x14ac:dyDescent="0.2">
      <c r="A10" s="284" t="s">
        <v>23</v>
      </c>
      <c r="B10" s="284"/>
      <c r="C10" s="284" t="s">
        <v>30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</row>
    <row r="11" spans="1:27" s="55" customFormat="1" ht="39.75" customHeight="1" x14ac:dyDescent="0.2">
      <c r="A11" s="270"/>
      <c r="B11" s="279" t="s">
        <v>1</v>
      </c>
      <c r="C11" s="280" t="s">
        <v>15</v>
      </c>
      <c r="D11" s="270" t="s">
        <v>2</v>
      </c>
      <c r="E11" s="281" t="s">
        <v>10</v>
      </c>
      <c r="F11" s="270" t="s">
        <v>3</v>
      </c>
      <c r="G11" s="270" t="s">
        <v>42</v>
      </c>
      <c r="H11" s="270" t="s">
        <v>9</v>
      </c>
      <c r="I11" s="270"/>
      <c r="J11" s="270"/>
      <c r="K11" s="283"/>
      <c r="L11" s="270" t="s">
        <v>49</v>
      </c>
      <c r="M11" s="66" t="s">
        <v>18</v>
      </c>
      <c r="N11" s="25"/>
      <c r="O11" s="270" t="s">
        <v>18</v>
      </c>
      <c r="P11" s="270"/>
      <c r="Q11" s="270"/>
      <c r="R11" s="270" t="s">
        <v>50</v>
      </c>
      <c r="S11" s="270" t="s">
        <v>26</v>
      </c>
      <c r="T11" s="270"/>
      <c r="U11" s="270"/>
      <c r="V11" s="270"/>
      <c r="W11" s="270"/>
      <c r="X11" s="270" t="s">
        <v>56</v>
      </c>
      <c r="Y11" s="270" t="s">
        <v>19</v>
      </c>
      <c r="Z11" s="270" t="s">
        <v>7</v>
      </c>
      <c r="AA11" s="270" t="s">
        <v>8</v>
      </c>
    </row>
    <row r="12" spans="1:27" s="55" customFormat="1" ht="52.5" customHeight="1" x14ac:dyDescent="0.2">
      <c r="A12" s="270"/>
      <c r="B12" s="279"/>
      <c r="C12" s="280"/>
      <c r="D12" s="270"/>
      <c r="E12" s="282"/>
      <c r="F12" s="270"/>
      <c r="G12" s="270"/>
      <c r="H12" s="65" t="s">
        <v>11</v>
      </c>
      <c r="I12" s="65" t="s">
        <v>12</v>
      </c>
      <c r="J12" s="65" t="s">
        <v>13</v>
      </c>
      <c r="K12" s="65" t="s">
        <v>14</v>
      </c>
      <c r="L12" s="270"/>
      <c r="M12" s="66" t="s">
        <v>17</v>
      </c>
      <c r="N12" s="65" t="s">
        <v>5</v>
      </c>
      <c r="O12" s="65" t="s">
        <v>16</v>
      </c>
      <c r="P12" s="65" t="s">
        <v>3</v>
      </c>
      <c r="Q12" s="65" t="s">
        <v>4</v>
      </c>
      <c r="R12" s="270"/>
      <c r="S12" s="65" t="s">
        <v>90</v>
      </c>
      <c r="T12" s="65" t="s">
        <v>91</v>
      </c>
      <c r="U12" s="65" t="s">
        <v>6</v>
      </c>
      <c r="V12" s="65" t="s">
        <v>92</v>
      </c>
      <c r="W12" s="65" t="s">
        <v>20</v>
      </c>
      <c r="X12" s="270"/>
      <c r="Y12" s="270"/>
      <c r="Z12" s="270"/>
      <c r="AA12" s="270"/>
    </row>
    <row r="13" spans="1:27" s="55" customFormat="1" ht="25.5" customHeight="1" x14ac:dyDescent="0.2">
      <c r="A13" s="271" t="s">
        <v>31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2"/>
    </row>
    <row r="14" spans="1:27" s="55" customFormat="1" ht="25.5" customHeight="1" x14ac:dyDescent="0.2">
      <c r="A14" s="271" t="s">
        <v>32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2"/>
    </row>
    <row r="15" spans="1:27" ht="41.25" customHeight="1" x14ac:dyDescent="0.2">
      <c r="A15" s="33"/>
      <c r="B15" s="273" t="s">
        <v>72</v>
      </c>
      <c r="C15" s="180">
        <v>0.06</v>
      </c>
      <c r="D15" s="188">
        <v>0.92</v>
      </c>
      <c r="E15" s="237" t="s">
        <v>33</v>
      </c>
      <c r="F15" s="188">
        <v>0.87</v>
      </c>
      <c r="G15" s="276">
        <v>0</v>
      </c>
      <c r="H15" s="208">
        <v>0</v>
      </c>
      <c r="I15" s="208">
        <v>0</v>
      </c>
      <c r="J15" s="208">
        <v>0</v>
      </c>
      <c r="K15" s="208">
        <v>0</v>
      </c>
      <c r="L15" s="180"/>
      <c r="M15" s="257" t="s">
        <v>81</v>
      </c>
      <c r="N15" s="208"/>
      <c r="O15" s="68" t="s">
        <v>34</v>
      </c>
      <c r="P15" s="52">
        <v>10895</v>
      </c>
      <c r="Q15" s="20">
        <v>0</v>
      </c>
      <c r="R15" s="64"/>
      <c r="S15" s="28">
        <v>7786953801</v>
      </c>
      <c r="T15" s="74">
        <v>25604616487</v>
      </c>
      <c r="U15" s="28"/>
      <c r="V15" s="28"/>
      <c r="W15" s="74"/>
      <c r="X15" s="74"/>
      <c r="Y15" s="64"/>
      <c r="Z15" s="75"/>
      <c r="AA15" s="76"/>
    </row>
    <row r="16" spans="1:27" ht="50.25" customHeight="1" x14ac:dyDescent="0.2">
      <c r="A16" s="33"/>
      <c r="B16" s="274"/>
      <c r="C16" s="181"/>
      <c r="D16" s="189"/>
      <c r="E16" s="238"/>
      <c r="F16" s="189"/>
      <c r="G16" s="277"/>
      <c r="H16" s="209"/>
      <c r="I16" s="209"/>
      <c r="J16" s="209"/>
      <c r="K16" s="209"/>
      <c r="L16" s="181"/>
      <c r="M16" s="258"/>
      <c r="N16" s="209"/>
      <c r="O16" s="68" t="s">
        <v>35</v>
      </c>
      <c r="P16" s="17">
        <v>10</v>
      </c>
      <c r="Q16" s="20">
        <v>0</v>
      </c>
      <c r="R16" s="64"/>
      <c r="S16" s="28"/>
      <c r="T16" s="74"/>
      <c r="U16" s="28"/>
      <c r="V16" s="28"/>
      <c r="W16" s="74"/>
      <c r="X16" s="74"/>
      <c r="Y16" s="64"/>
      <c r="Z16" s="75"/>
      <c r="AA16" s="77"/>
    </row>
    <row r="17" spans="1:27" ht="30" customHeight="1" x14ac:dyDescent="0.2">
      <c r="A17" s="33"/>
      <c r="B17" s="275"/>
      <c r="C17" s="182"/>
      <c r="D17" s="190"/>
      <c r="E17" s="239"/>
      <c r="F17" s="190"/>
      <c r="G17" s="278"/>
      <c r="H17" s="210"/>
      <c r="I17" s="210"/>
      <c r="J17" s="210"/>
      <c r="K17" s="210"/>
      <c r="L17" s="182"/>
      <c r="M17" s="259"/>
      <c r="N17" s="210"/>
      <c r="O17" s="68" t="s">
        <v>36</v>
      </c>
      <c r="P17" s="16">
        <v>0.05</v>
      </c>
      <c r="Q17" s="20">
        <v>0</v>
      </c>
      <c r="R17" s="64"/>
      <c r="S17" s="28"/>
      <c r="T17" s="74"/>
      <c r="U17" s="28"/>
      <c r="V17" s="28"/>
      <c r="W17" s="28"/>
      <c r="X17" s="28"/>
      <c r="Y17" s="64"/>
      <c r="Z17" s="75"/>
      <c r="AA17" s="76"/>
    </row>
    <row r="18" spans="1:27" ht="39.75" customHeight="1" x14ac:dyDescent="0.2">
      <c r="A18" s="33"/>
      <c r="B18" s="69" t="s">
        <v>73</v>
      </c>
      <c r="C18" s="64">
        <v>0.44</v>
      </c>
      <c r="D18" s="17" t="s">
        <v>44</v>
      </c>
      <c r="E18" s="18" t="s">
        <v>45</v>
      </c>
      <c r="F18" s="17" t="s">
        <v>44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68"/>
      <c r="M18" s="37" t="s">
        <v>82</v>
      </c>
      <c r="N18" s="208"/>
      <c r="O18" s="265" t="s">
        <v>37</v>
      </c>
      <c r="P18" s="251" t="s">
        <v>43</v>
      </c>
      <c r="Q18" s="208">
        <v>0</v>
      </c>
      <c r="R18" s="268"/>
      <c r="S18" s="263"/>
      <c r="T18" s="263"/>
      <c r="U18" s="263"/>
      <c r="V18" s="263"/>
      <c r="W18" s="263"/>
      <c r="X18" s="263"/>
      <c r="Y18" s="263"/>
      <c r="Z18" s="263"/>
      <c r="AA18" s="263"/>
    </row>
    <row r="19" spans="1:27" ht="44.25" customHeight="1" x14ac:dyDescent="0.2">
      <c r="A19" s="33"/>
      <c r="B19" s="69" t="s">
        <v>74</v>
      </c>
      <c r="C19" s="64">
        <v>0.03</v>
      </c>
      <c r="D19" s="67">
        <v>0.1</v>
      </c>
      <c r="E19" s="18" t="s">
        <v>46</v>
      </c>
      <c r="F19" s="67">
        <v>0.1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269"/>
      <c r="M19" s="37" t="s">
        <v>85</v>
      </c>
      <c r="N19" s="210"/>
      <c r="O19" s="267"/>
      <c r="P19" s="253"/>
      <c r="Q19" s="210"/>
      <c r="R19" s="269"/>
      <c r="S19" s="264"/>
      <c r="T19" s="264"/>
      <c r="U19" s="264"/>
      <c r="V19" s="264"/>
      <c r="W19" s="264"/>
      <c r="X19" s="264"/>
      <c r="Y19" s="264"/>
      <c r="Z19" s="264"/>
      <c r="AA19" s="264"/>
    </row>
    <row r="20" spans="1:27" ht="51.75" customHeight="1" x14ac:dyDescent="0.2">
      <c r="A20" s="33"/>
      <c r="B20" s="265" t="s">
        <v>75</v>
      </c>
      <c r="C20" s="64">
        <v>0.02</v>
      </c>
      <c r="D20" s="227">
        <v>6977</v>
      </c>
      <c r="E20" s="237" t="s">
        <v>48</v>
      </c>
      <c r="F20" s="208">
        <v>5000</v>
      </c>
      <c r="G20" s="208">
        <v>0</v>
      </c>
      <c r="H20" s="208">
        <v>0</v>
      </c>
      <c r="I20" s="208">
        <v>0</v>
      </c>
      <c r="J20" s="208">
        <v>0</v>
      </c>
      <c r="K20" s="208">
        <v>0</v>
      </c>
      <c r="L20" s="180"/>
      <c r="M20" s="257" t="s">
        <v>83</v>
      </c>
      <c r="N20" s="208"/>
      <c r="O20" s="70" t="s">
        <v>38</v>
      </c>
      <c r="P20" s="71">
        <v>0.08</v>
      </c>
      <c r="Q20" s="20">
        <v>0</v>
      </c>
      <c r="R20" s="64"/>
      <c r="S20" s="28"/>
      <c r="T20" s="74"/>
      <c r="U20" s="28"/>
      <c r="V20" s="28"/>
      <c r="W20" s="74"/>
      <c r="X20" s="74"/>
      <c r="Y20" s="64"/>
      <c r="Z20" s="75"/>
      <c r="AA20" s="78"/>
    </row>
    <row r="21" spans="1:27" s="23" customFormat="1" ht="30" customHeight="1" x14ac:dyDescent="0.2">
      <c r="A21" s="79"/>
      <c r="B21" s="266"/>
      <c r="C21" s="64">
        <v>0.02</v>
      </c>
      <c r="D21" s="228"/>
      <c r="E21" s="238"/>
      <c r="F21" s="209"/>
      <c r="G21" s="209"/>
      <c r="H21" s="209"/>
      <c r="I21" s="209"/>
      <c r="J21" s="209"/>
      <c r="K21" s="209"/>
      <c r="L21" s="181"/>
      <c r="M21" s="258"/>
      <c r="N21" s="209"/>
      <c r="O21" s="37" t="s">
        <v>39</v>
      </c>
      <c r="P21" s="71">
        <v>0.03</v>
      </c>
      <c r="Q21" s="20">
        <v>0</v>
      </c>
      <c r="R21" s="64"/>
      <c r="S21" s="74"/>
      <c r="T21" s="74"/>
      <c r="U21" s="28"/>
      <c r="V21" s="74"/>
      <c r="W21" s="74"/>
      <c r="X21" s="74"/>
      <c r="Y21" s="64"/>
      <c r="Z21" s="75"/>
      <c r="AA21" s="76"/>
    </row>
    <row r="22" spans="1:27" s="23" customFormat="1" ht="39" customHeight="1" x14ac:dyDescent="0.2">
      <c r="A22" s="34"/>
      <c r="B22" s="267"/>
      <c r="C22" s="64">
        <v>0.04</v>
      </c>
      <c r="D22" s="229"/>
      <c r="E22" s="239"/>
      <c r="F22" s="210"/>
      <c r="G22" s="210"/>
      <c r="H22" s="210"/>
      <c r="I22" s="210"/>
      <c r="J22" s="210"/>
      <c r="K22" s="210"/>
      <c r="L22" s="182"/>
      <c r="M22" s="259"/>
      <c r="N22" s="210"/>
      <c r="O22" s="37" t="s">
        <v>40</v>
      </c>
      <c r="P22" s="21">
        <v>512</v>
      </c>
      <c r="Q22" s="20">
        <v>0</v>
      </c>
      <c r="R22" s="64"/>
      <c r="S22" s="74"/>
      <c r="T22" s="74"/>
      <c r="U22" s="28"/>
      <c r="V22" s="74"/>
      <c r="W22" s="74"/>
      <c r="X22" s="74"/>
      <c r="Y22" s="64"/>
      <c r="Z22" s="75"/>
      <c r="AA22" s="76"/>
    </row>
    <row r="23" spans="1:27" ht="69.75" customHeight="1" x14ac:dyDescent="0.2">
      <c r="A23" s="31"/>
      <c r="B23" s="72" t="s">
        <v>76</v>
      </c>
      <c r="C23" s="64">
        <v>0.03</v>
      </c>
      <c r="D23" s="64">
        <v>0.05</v>
      </c>
      <c r="E23" s="18" t="s">
        <v>47</v>
      </c>
      <c r="F23" s="64" t="s">
        <v>77</v>
      </c>
      <c r="G23" s="64">
        <v>0</v>
      </c>
      <c r="H23" s="20">
        <v>0</v>
      </c>
      <c r="I23" s="20">
        <v>0</v>
      </c>
      <c r="J23" s="20">
        <v>0</v>
      </c>
      <c r="K23" s="20">
        <v>0</v>
      </c>
      <c r="L23" s="27"/>
      <c r="M23" s="37" t="s">
        <v>84</v>
      </c>
      <c r="N23" s="18"/>
      <c r="O23" s="37" t="s">
        <v>41</v>
      </c>
      <c r="P23" s="21">
        <v>0</v>
      </c>
      <c r="Q23" s="20">
        <v>0</v>
      </c>
      <c r="R23" s="64"/>
      <c r="S23" s="28"/>
      <c r="T23" s="74"/>
      <c r="U23" s="28"/>
      <c r="V23" s="74"/>
      <c r="W23" s="74"/>
      <c r="X23" s="74"/>
      <c r="Y23" s="64"/>
      <c r="Z23" s="75"/>
      <c r="AA23" s="76"/>
    </row>
    <row r="24" spans="1:27" ht="30" customHeight="1" x14ac:dyDescent="0.2">
      <c r="A24" s="260" t="s">
        <v>51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</row>
    <row r="25" spans="1:27" ht="63.75" customHeight="1" x14ac:dyDescent="0.2">
      <c r="A25" s="54"/>
      <c r="B25" s="257" t="s">
        <v>78</v>
      </c>
      <c r="C25" s="180">
        <v>0.18</v>
      </c>
      <c r="D25" s="204">
        <v>0.56999999999999995</v>
      </c>
      <c r="E25" s="237" t="s">
        <v>52</v>
      </c>
      <c r="F25" s="204">
        <v>0.53</v>
      </c>
      <c r="G25" s="204">
        <v>0</v>
      </c>
      <c r="H25" s="204">
        <v>6.25E-2</v>
      </c>
      <c r="I25" s="204">
        <v>6.25E-2</v>
      </c>
      <c r="J25" s="204" t="s">
        <v>89</v>
      </c>
      <c r="K25" s="204">
        <v>0</v>
      </c>
      <c r="L25" s="251"/>
      <c r="M25" s="254" t="s">
        <v>86</v>
      </c>
      <c r="N25" s="208"/>
      <c r="O25" s="73" t="s">
        <v>53</v>
      </c>
      <c r="P25" s="21"/>
      <c r="Q25" s="30"/>
      <c r="R25" s="64"/>
      <c r="S25" s="28">
        <v>3891571033</v>
      </c>
      <c r="T25" s="74">
        <v>875000000</v>
      </c>
      <c r="U25" s="28"/>
      <c r="V25" s="74"/>
      <c r="W25" s="74"/>
      <c r="X25" s="74"/>
      <c r="Y25" s="80"/>
      <c r="Z25" s="75"/>
      <c r="AA25" s="81"/>
    </row>
    <row r="26" spans="1:27" ht="54.75" customHeight="1" x14ac:dyDescent="0.2">
      <c r="A26" s="54"/>
      <c r="B26" s="258"/>
      <c r="C26" s="181"/>
      <c r="D26" s="249"/>
      <c r="E26" s="238"/>
      <c r="F26" s="249"/>
      <c r="G26" s="249"/>
      <c r="H26" s="249"/>
      <c r="I26" s="249"/>
      <c r="J26" s="249"/>
      <c r="K26" s="249"/>
      <c r="L26" s="252"/>
      <c r="M26" s="255"/>
      <c r="N26" s="209"/>
      <c r="O26" s="73" t="s">
        <v>54</v>
      </c>
      <c r="P26" s="21"/>
      <c r="Q26" s="30"/>
      <c r="R26" s="64"/>
      <c r="S26" s="28"/>
      <c r="T26" s="74"/>
      <c r="U26" s="28"/>
      <c r="V26" s="74"/>
      <c r="W26" s="74"/>
      <c r="X26" s="74"/>
      <c r="Y26" s="80"/>
      <c r="Z26" s="75"/>
      <c r="AA26" s="81"/>
    </row>
    <row r="27" spans="1:27" ht="53.25" customHeight="1" x14ac:dyDescent="0.2">
      <c r="A27" s="54"/>
      <c r="B27" s="259"/>
      <c r="C27" s="182"/>
      <c r="D27" s="250"/>
      <c r="E27" s="239"/>
      <c r="F27" s="250"/>
      <c r="G27" s="250"/>
      <c r="H27" s="250"/>
      <c r="I27" s="250"/>
      <c r="J27" s="250"/>
      <c r="K27" s="250"/>
      <c r="L27" s="253"/>
      <c r="M27" s="256"/>
      <c r="N27" s="210"/>
      <c r="O27" s="73" t="s">
        <v>55</v>
      </c>
      <c r="P27" s="21"/>
      <c r="Q27" s="30"/>
      <c r="R27" s="64"/>
      <c r="S27" s="28"/>
      <c r="T27" s="74"/>
      <c r="U27" s="28"/>
      <c r="V27" s="74"/>
      <c r="W27" s="74"/>
      <c r="X27" s="74"/>
      <c r="Y27" s="80"/>
      <c r="Z27" s="75"/>
      <c r="AA27" s="81"/>
    </row>
    <row r="28" spans="1:27" ht="30" customHeight="1" x14ac:dyDescent="0.2">
      <c r="A28" s="243" t="s">
        <v>62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5"/>
    </row>
    <row r="29" spans="1:27" ht="48.75" customHeight="1" x14ac:dyDescent="0.2">
      <c r="A29" s="54"/>
      <c r="B29" s="224" t="s">
        <v>79</v>
      </c>
      <c r="C29" s="193">
        <v>0.82</v>
      </c>
      <c r="D29" s="193">
        <v>0.85</v>
      </c>
      <c r="E29" s="246" t="s">
        <v>61</v>
      </c>
      <c r="F29" s="193">
        <v>0.82</v>
      </c>
      <c r="G29" s="193">
        <v>0</v>
      </c>
      <c r="H29" s="193">
        <v>2.5000000000000001E-3</v>
      </c>
      <c r="I29" s="193">
        <v>0</v>
      </c>
      <c r="J29" s="193">
        <v>0</v>
      </c>
      <c r="K29" s="193">
        <v>0</v>
      </c>
      <c r="L29" s="236"/>
      <c r="M29" s="233" t="s">
        <v>87</v>
      </c>
      <c r="N29" s="236"/>
      <c r="O29" s="58" t="s">
        <v>57</v>
      </c>
      <c r="P29" s="14">
        <v>1</v>
      </c>
      <c r="Q29" s="14">
        <v>0</v>
      </c>
      <c r="R29" s="57"/>
      <c r="S29" s="57">
        <v>444755481</v>
      </c>
      <c r="T29" s="82"/>
      <c r="U29" s="83"/>
      <c r="V29" s="82"/>
      <c r="W29" s="82"/>
      <c r="X29" s="74"/>
      <c r="Y29" s="80"/>
      <c r="Z29" s="84"/>
      <c r="AA29" s="85"/>
    </row>
    <row r="30" spans="1:27" ht="45.75" customHeight="1" x14ac:dyDescent="0.2">
      <c r="A30" s="54"/>
      <c r="B30" s="225"/>
      <c r="C30" s="193"/>
      <c r="D30" s="193"/>
      <c r="E30" s="247"/>
      <c r="F30" s="193"/>
      <c r="G30" s="193"/>
      <c r="H30" s="193"/>
      <c r="I30" s="193"/>
      <c r="J30" s="193"/>
      <c r="K30" s="193"/>
      <c r="L30" s="221"/>
      <c r="M30" s="234"/>
      <c r="N30" s="221"/>
      <c r="O30" s="29" t="s">
        <v>58</v>
      </c>
      <c r="P30" s="14">
        <v>1</v>
      </c>
      <c r="Q30" s="14">
        <v>0</v>
      </c>
      <c r="R30" s="64"/>
      <c r="S30" s="83"/>
      <c r="T30" s="82"/>
      <c r="U30" s="83"/>
      <c r="V30" s="82"/>
      <c r="W30" s="82"/>
      <c r="X30" s="74"/>
      <c r="Y30" s="80"/>
      <c r="Z30" s="84"/>
      <c r="AA30" s="85"/>
    </row>
    <row r="31" spans="1:27" ht="57.75" customHeight="1" x14ac:dyDescent="0.2">
      <c r="A31" s="54"/>
      <c r="B31" s="225"/>
      <c r="C31" s="193"/>
      <c r="D31" s="193"/>
      <c r="E31" s="247"/>
      <c r="F31" s="193"/>
      <c r="G31" s="193"/>
      <c r="H31" s="193"/>
      <c r="I31" s="193"/>
      <c r="J31" s="193"/>
      <c r="K31" s="193"/>
      <c r="L31" s="221"/>
      <c r="M31" s="234"/>
      <c r="N31" s="221"/>
      <c r="O31" s="29" t="s">
        <v>59</v>
      </c>
      <c r="P31" s="14">
        <v>9</v>
      </c>
      <c r="Q31" s="14">
        <v>0</v>
      </c>
      <c r="R31" s="64"/>
      <c r="S31" s="83"/>
      <c r="T31" s="82"/>
      <c r="U31" s="83"/>
      <c r="V31" s="82"/>
      <c r="W31" s="82"/>
      <c r="X31" s="74"/>
      <c r="Y31" s="64"/>
      <c r="Z31" s="84"/>
      <c r="AA31" s="86"/>
    </row>
    <row r="32" spans="1:27" ht="42.75" customHeight="1" x14ac:dyDescent="0.2">
      <c r="A32" s="32"/>
      <c r="B32" s="226"/>
      <c r="C32" s="193"/>
      <c r="D32" s="193"/>
      <c r="E32" s="248"/>
      <c r="F32" s="193"/>
      <c r="G32" s="193"/>
      <c r="H32" s="193"/>
      <c r="I32" s="193"/>
      <c r="J32" s="193"/>
      <c r="K32" s="193"/>
      <c r="L32" s="222"/>
      <c r="M32" s="235"/>
      <c r="N32" s="222"/>
      <c r="O32" s="60" t="s">
        <v>60</v>
      </c>
      <c r="P32" s="14">
        <v>7</v>
      </c>
      <c r="Q32" s="14">
        <v>0</v>
      </c>
      <c r="R32" s="61"/>
      <c r="T32" s="61"/>
      <c r="U32" s="83"/>
      <c r="V32" s="82">
        <v>1351990253</v>
      </c>
      <c r="W32" s="82"/>
      <c r="X32" s="74"/>
      <c r="Y32" s="64"/>
      <c r="Z32" s="84"/>
      <c r="AA32" s="87"/>
    </row>
    <row r="33" spans="1:27" ht="30" customHeight="1" x14ac:dyDescent="0.2">
      <c r="A33" s="243" t="s">
        <v>63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5"/>
    </row>
    <row r="34" spans="1:27" ht="58.5" customHeight="1" x14ac:dyDescent="0.2">
      <c r="A34" s="32"/>
      <c r="B34" s="224" t="s">
        <v>80</v>
      </c>
      <c r="C34" s="180">
        <v>1</v>
      </c>
      <c r="D34" s="204">
        <v>1</v>
      </c>
      <c r="E34" s="237" t="s">
        <v>71</v>
      </c>
      <c r="F34" s="180">
        <v>1</v>
      </c>
      <c r="G34" s="180">
        <v>0.25</v>
      </c>
      <c r="H34" s="240">
        <v>6.25E-2</v>
      </c>
      <c r="I34" s="240">
        <v>6.25E-2</v>
      </c>
      <c r="J34" s="240">
        <v>6.25E-2</v>
      </c>
      <c r="K34" s="240">
        <v>6.25E-2</v>
      </c>
      <c r="L34" s="236"/>
      <c r="M34" s="233" t="s">
        <v>88</v>
      </c>
      <c r="N34" s="236"/>
      <c r="O34" s="29" t="s">
        <v>64</v>
      </c>
      <c r="P34" s="14">
        <v>1</v>
      </c>
      <c r="Q34" s="14">
        <v>2</v>
      </c>
      <c r="R34" s="64"/>
      <c r="S34" s="82">
        <v>2898833605</v>
      </c>
      <c r="T34" s="82"/>
      <c r="U34" s="83"/>
      <c r="V34" s="82"/>
      <c r="W34" s="82"/>
      <c r="X34" s="74"/>
      <c r="Y34" s="64"/>
      <c r="Z34" s="84"/>
      <c r="AA34" s="87"/>
    </row>
    <row r="35" spans="1:27" ht="50.25" customHeight="1" x14ac:dyDescent="0.2">
      <c r="A35" s="32"/>
      <c r="B35" s="225"/>
      <c r="C35" s="181"/>
      <c r="D35" s="205"/>
      <c r="E35" s="238"/>
      <c r="F35" s="181"/>
      <c r="G35" s="181"/>
      <c r="H35" s="241"/>
      <c r="I35" s="241"/>
      <c r="J35" s="241"/>
      <c r="K35" s="241"/>
      <c r="L35" s="221"/>
      <c r="M35" s="234"/>
      <c r="N35" s="221"/>
      <c r="O35" s="29" t="s">
        <v>65</v>
      </c>
      <c r="P35" s="14">
        <v>5</v>
      </c>
      <c r="Q35" s="14">
        <v>0</v>
      </c>
      <c r="R35" s="64"/>
      <c r="S35" s="82"/>
      <c r="T35" s="82"/>
      <c r="U35" s="83"/>
      <c r="V35" s="82"/>
      <c r="W35" s="82"/>
      <c r="X35" s="74"/>
      <c r="Y35" s="64"/>
      <c r="Z35" s="84"/>
      <c r="AA35" s="87"/>
    </row>
    <row r="36" spans="1:27" ht="52.5" customHeight="1" x14ac:dyDescent="0.2">
      <c r="A36" s="32"/>
      <c r="B36" s="225"/>
      <c r="C36" s="181"/>
      <c r="D36" s="205"/>
      <c r="E36" s="238"/>
      <c r="F36" s="181"/>
      <c r="G36" s="181"/>
      <c r="H36" s="241"/>
      <c r="I36" s="241"/>
      <c r="J36" s="241"/>
      <c r="K36" s="241"/>
      <c r="L36" s="221"/>
      <c r="M36" s="234"/>
      <c r="N36" s="221"/>
      <c r="O36" s="29" t="s">
        <v>66</v>
      </c>
      <c r="P36" s="14">
        <v>30</v>
      </c>
      <c r="Q36" s="14">
        <v>30</v>
      </c>
      <c r="R36" s="64"/>
      <c r="S36" s="82"/>
      <c r="T36" s="82"/>
      <c r="U36" s="83"/>
      <c r="V36" s="82"/>
      <c r="W36" s="82"/>
      <c r="X36" s="74"/>
      <c r="Y36" s="64"/>
      <c r="Z36" s="84"/>
      <c r="AA36" s="87"/>
    </row>
    <row r="37" spans="1:27" ht="48" customHeight="1" x14ac:dyDescent="0.2">
      <c r="A37" s="32"/>
      <c r="B37" s="225"/>
      <c r="C37" s="181"/>
      <c r="D37" s="205"/>
      <c r="E37" s="238"/>
      <c r="F37" s="181"/>
      <c r="G37" s="181"/>
      <c r="H37" s="241"/>
      <c r="I37" s="241"/>
      <c r="J37" s="241"/>
      <c r="K37" s="241"/>
      <c r="L37" s="221"/>
      <c r="M37" s="234"/>
      <c r="N37" s="221"/>
      <c r="O37" s="29" t="s">
        <v>67</v>
      </c>
      <c r="P37" s="14">
        <v>11</v>
      </c>
      <c r="Q37" s="14">
        <v>2</v>
      </c>
      <c r="R37" s="64"/>
      <c r="S37" s="82"/>
      <c r="T37" s="82"/>
      <c r="U37" s="83"/>
      <c r="V37" s="82"/>
      <c r="W37" s="82"/>
      <c r="X37" s="74"/>
      <c r="Y37" s="64"/>
      <c r="Z37" s="84"/>
      <c r="AA37" s="87"/>
    </row>
    <row r="38" spans="1:27" ht="51.75" customHeight="1" x14ac:dyDescent="0.2">
      <c r="A38" s="32"/>
      <c r="B38" s="225"/>
      <c r="C38" s="181"/>
      <c r="D38" s="205"/>
      <c r="E38" s="238"/>
      <c r="F38" s="181"/>
      <c r="G38" s="181"/>
      <c r="H38" s="241"/>
      <c r="I38" s="241"/>
      <c r="J38" s="241"/>
      <c r="K38" s="241"/>
      <c r="L38" s="221"/>
      <c r="M38" s="234"/>
      <c r="N38" s="221"/>
      <c r="O38" s="29" t="s">
        <v>68</v>
      </c>
      <c r="P38" s="14">
        <v>11</v>
      </c>
      <c r="Q38" s="14">
        <v>2</v>
      </c>
      <c r="R38" s="64"/>
      <c r="S38" s="82"/>
      <c r="T38" s="82"/>
      <c r="U38" s="83"/>
      <c r="V38" s="82"/>
      <c r="W38" s="82"/>
      <c r="X38" s="74"/>
      <c r="Y38" s="64"/>
      <c r="Z38" s="84"/>
      <c r="AA38" s="87"/>
    </row>
    <row r="39" spans="1:27" ht="30" customHeight="1" x14ac:dyDescent="0.2">
      <c r="A39" s="32"/>
      <c r="B39" s="225"/>
      <c r="C39" s="181"/>
      <c r="D39" s="205"/>
      <c r="E39" s="238"/>
      <c r="F39" s="181"/>
      <c r="G39" s="181"/>
      <c r="H39" s="241"/>
      <c r="I39" s="241"/>
      <c r="J39" s="241"/>
      <c r="K39" s="241"/>
      <c r="L39" s="221"/>
      <c r="M39" s="234"/>
      <c r="N39" s="221"/>
      <c r="O39" s="29" t="s">
        <v>69</v>
      </c>
      <c r="P39" s="14">
        <v>1</v>
      </c>
      <c r="Q39" s="63">
        <v>0.25</v>
      </c>
      <c r="R39" s="64"/>
      <c r="S39" s="82"/>
      <c r="T39" s="82"/>
      <c r="U39" s="83"/>
      <c r="V39" s="82"/>
      <c r="W39" s="82"/>
      <c r="X39" s="74"/>
      <c r="Y39" s="64"/>
      <c r="Z39" s="84"/>
      <c r="AA39" s="87"/>
    </row>
    <row r="40" spans="1:27" s="5" customFormat="1" ht="30" customHeight="1" x14ac:dyDescent="0.2">
      <c r="A40" s="32"/>
      <c r="B40" s="226"/>
      <c r="C40" s="182"/>
      <c r="D40" s="206"/>
      <c r="E40" s="239"/>
      <c r="F40" s="182"/>
      <c r="G40" s="182"/>
      <c r="H40" s="242"/>
      <c r="I40" s="242"/>
      <c r="J40" s="242"/>
      <c r="K40" s="242"/>
      <c r="L40" s="222"/>
      <c r="M40" s="235"/>
      <c r="N40" s="222"/>
      <c r="O40" s="29" t="s">
        <v>70</v>
      </c>
      <c r="P40" s="14">
        <v>1</v>
      </c>
      <c r="Q40" s="63">
        <v>0.25</v>
      </c>
      <c r="R40" s="21"/>
      <c r="S40" s="82"/>
      <c r="T40" s="82"/>
      <c r="U40" s="83"/>
      <c r="V40" s="82"/>
      <c r="W40" s="82"/>
      <c r="X40" s="74"/>
      <c r="Y40" s="62"/>
      <c r="Z40" s="56"/>
      <c r="AA40" s="62"/>
    </row>
    <row r="41" spans="1:27" ht="30" customHeight="1" x14ac:dyDescent="0.2">
      <c r="A41" s="7"/>
      <c r="B41" s="46"/>
      <c r="C41" s="50"/>
      <c r="D41" s="42"/>
      <c r="E41" s="12"/>
      <c r="F41" s="7"/>
      <c r="G41" s="12"/>
      <c r="H41" s="7"/>
      <c r="I41" s="7"/>
      <c r="J41" s="7"/>
      <c r="K41" s="7"/>
      <c r="L41" s="7"/>
      <c r="M41" s="38"/>
      <c r="N41" s="12"/>
      <c r="O41" s="1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30" customHeight="1" x14ac:dyDescent="0.2"/>
  </sheetData>
  <mergeCells count="109">
    <mergeCell ref="J15:J17"/>
    <mergeCell ref="K15:K17"/>
    <mergeCell ref="H20:H22"/>
    <mergeCell ref="I20:I22"/>
    <mergeCell ref="J20:J22"/>
    <mergeCell ref="K20:K22"/>
    <mergeCell ref="M20:M22"/>
    <mergeCell ref="N15:N17"/>
    <mergeCell ref="N20:N22"/>
    <mergeCell ref="L15:L17"/>
    <mergeCell ref="L20:L22"/>
    <mergeCell ref="A1:G7"/>
    <mergeCell ref="H1:S3"/>
    <mergeCell ref="T1:AA3"/>
    <mergeCell ref="H4:S5"/>
    <mergeCell ref="T4:AA5"/>
    <mergeCell ref="H6:S7"/>
    <mergeCell ref="T6:AA7"/>
    <mergeCell ref="A10:B10"/>
    <mergeCell ref="C10:AA10"/>
    <mergeCell ref="AA11:AA12"/>
    <mergeCell ref="A13:AA13"/>
    <mergeCell ref="A14:AA14"/>
    <mergeCell ref="B15:B17"/>
    <mergeCell ref="C15:C17"/>
    <mergeCell ref="D15:D17"/>
    <mergeCell ref="G15:G17"/>
    <mergeCell ref="L11:L12"/>
    <mergeCell ref="O11:Q11"/>
    <mergeCell ref="R11:R12"/>
    <mergeCell ref="S11:W11"/>
    <mergeCell ref="X11:X12"/>
    <mergeCell ref="Y11:Y12"/>
    <mergeCell ref="M15:M17"/>
    <mergeCell ref="H15:H17"/>
    <mergeCell ref="A11:A12"/>
    <mergeCell ref="B11:B12"/>
    <mergeCell ref="C11:C12"/>
    <mergeCell ref="D11:D12"/>
    <mergeCell ref="E11:E12"/>
    <mergeCell ref="F11:F12"/>
    <mergeCell ref="G11:G12"/>
    <mergeCell ref="H11:K11"/>
    <mergeCell ref="Z11:Z12"/>
    <mergeCell ref="E15:E17"/>
    <mergeCell ref="E20:E22"/>
    <mergeCell ref="F15:F17"/>
    <mergeCell ref="F20:F22"/>
    <mergeCell ref="A24:AA24"/>
    <mergeCell ref="W18:W19"/>
    <mergeCell ref="X18:X19"/>
    <mergeCell ref="Y18:Y19"/>
    <mergeCell ref="Z18:Z19"/>
    <mergeCell ref="AA18:AA19"/>
    <mergeCell ref="B20:B22"/>
    <mergeCell ref="D20:D22"/>
    <mergeCell ref="G20:G22"/>
    <mergeCell ref="Q18:Q19"/>
    <mergeCell ref="R18:R19"/>
    <mergeCell ref="S18:S19"/>
    <mergeCell ref="T18:T19"/>
    <mergeCell ref="U18:U19"/>
    <mergeCell ref="V18:V19"/>
    <mergeCell ref="L18:L19"/>
    <mergeCell ref="N18:N19"/>
    <mergeCell ref="O18:O19"/>
    <mergeCell ref="P18:P19"/>
    <mergeCell ref="I15:I17"/>
    <mergeCell ref="G25:G27"/>
    <mergeCell ref="H25:H27"/>
    <mergeCell ref="I25:I27"/>
    <mergeCell ref="J25:J27"/>
    <mergeCell ref="K25:K27"/>
    <mergeCell ref="L25:L27"/>
    <mergeCell ref="A28:AA28"/>
    <mergeCell ref="B29:B32"/>
    <mergeCell ref="C29:C32"/>
    <mergeCell ref="D29:D32"/>
    <mergeCell ref="E25:E27"/>
    <mergeCell ref="F25:F27"/>
    <mergeCell ref="M25:M27"/>
    <mergeCell ref="N25:N27"/>
    <mergeCell ref="B25:B27"/>
    <mergeCell ref="C25:C27"/>
    <mergeCell ref="D25:D27"/>
    <mergeCell ref="M34:M40"/>
    <mergeCell ref="N34:N40"/>
    <mergeCell ref="M29:M32"/>
    <mergeCell ref="N29:N32"/>
    <mergeCell ref="E34:E40"/>
    <mergeCell ref="F34:F40"/>
    <mergeCell ref="G34:G40"/>
    <mergeCell ref="H34:H40"/>
    <mergeCell ref="I34:I40"/>
    <mergeCell ref="J34:J40"/>
    <mergeCell ref="K34:K40"/>
    <mergeCell ref="L34:L40"/>
    <mergeCell ref="A33:AA33"/>
    <mergeCell ref="B34:B40"/>
    <mergeCell ref="C34:C40"/>
    <mergeCell ref="D34:D40"/>
    <mergeCell ref="E29:E32"/>
    <mergeCell ref="F29:F32"/>
    <mergeCell ref="G29:G32"/>
    <mergeCell ref="H29:H32"/>
    <mergeCell ref="I29:I32"/>
    <mergeCell ref="J29:J32"/>
    <mergeCell ref="K29:K32"/>
    <mergeCell ref="L29:L32"/>
  </mergeCells>
  <pageMargins left="0.87" right="0.19685039370078741" top="0.55118110236220474" bottom="0.55118110236220474" header="0.31496062992125984" footer="0.31496062992125984"/>
  <pageSetup paperSize="5" scale="50" orientation="landscape" verticalDpi="300" r:id="rId1"/>
  <headerFooter alignWithMargins="0"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ACCION</vt:lpstr>
      <vt:lpstr>PLAN DE ACCION (2)</vt:lpstr>
      <vt:lpstr>'PLAN DE ACCION'!Títulos_a_imprimir</vt:lpstr>
      <vt:lpstr>'PLAN DE ACCION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jesus6873352</dc:creator>
  <cp:lastModifiedBy>USUARIO</cp:lastModifiedBy>
  <cp:lastPrinted>2017-07-17T20:34:38Z</cp:lastPrinted>
  <dcterms:created xsi:type="dcterms:W3CDTF">2008-01-23T14:34:57Z</dcterms:created>
  <dcterms:modified xsi:type="dcterms:W3CDTF">2019-01-31T17:21:48Z</dcterms:modified>
</cp:coreProperties>
</file>